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240" yWindow="225" windowWidth="14805" windowHeight="7890"/>
  </bookViews>
  <sheets>
    <sheet name="chen" sheetId="2" r:id="rId1"/>
    <sheet name="sample" sheetId="1" r:id="rId2"/>
    <sheet name="Finishes" sheetId="3" r:id="rId3"/>
    <sheet name="rough est" sheetId="4" r:id="rId4"/>
  </sheets>
  <calcPr calcId="145621"/>
</workbook>
</file>

<file path=xl/calcChain.xml><?xml version="1.0" encoding="utf-8"?>
<calcChain xmlns="http://schemas.openxmlformats.org/spreadsheetml/2006/main">
  <c r="D19" i="4" l="1"/>
  <c r="D15" i="4"/>
  <c r="D7" i="4"/>
  <c r="D17" i="4" s="1"/>
  <c r="B7" i="4"/>
  <c r="B5" i="4" s="1"/>
  <c r="B9" i="4" l="1"/>
  <c r="D9" i="4"/>
  <c r="D5" i="4"/>
  <c r="D11" i="4" l="1"/>
  <c r="B11" i="4"/>
  <c r="D59" i="2" l="1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B40" i="2"/>
  <c r="D40" i="2" s="1"/>
  <c r="D36" i="2"/>
  <c r="D35" i="2"/>
  <c r="D34" i="2"/>
  <c r="D33" i="2"/>
  <c r="D32" i="2"/>
  <c r="D31" i="2"/>
  <c r="D30" i="2"/>
  <c r="D29" i="2"/>
  <c r="D28" i="2"/>
  <c r="D27" i="2"/>
  <c r="D26" i="2"/>
  <c r="D25" i="2"/>
  <c r="B24" i="2"/>
  <c r="D24" i="2" s="1"/>
  <c r="D37" i="2" s="1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21" i="2" s="1"/>
  <c r="B54" i="2" l="1"/>
  <c r="D54" i="2" s="1"/>
  <c r="D55" i="2" s="1"/>
  <c r="D57" i="2" s="1"/>
  <c r="B24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B40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20" i="1"/>
  <c r="D17" i="1"/>
  <c r="D15" i="1"/>
  <c r="D13" i="1"/>
  <c r="D11" i="1"/>
  <c r="D9" i="1"/>
  <c r="D7" i="1"/>
  <c r="D5" i="1"/>
  <c r="D3" i="1"/>
  <c r="D19" i="1"/>
  <c r="D18" i="1"/>
  <c r="D16" i="1"/>
  <c r="D14" i="1"/>
  <c r="D12" i="1"/>
  <c r="D10" i="1"/>
  <c r="D8" i="1"/>
  <c r="D6" i="1"/>
  <c r="D4" i="1"/>
  <c r="D2" i="1"/>
  <c r="D21" i="1"/>
  <c r="E65" i="2" l="1"/>
  <c r="E77" i="2"/>
  <c r="C65" i="2"/>
  <c r="C63" i="2" s="1"/>
  <c r="E73" i="2"/>
  <c r="D37" i="1"/>
  <c r="B54" i="1" s="1"/>
  <c r="D54" i="1" s="1"/>
  <c r="D55" i="1" s="1"/>
  <c r="D57" i="1" s="1"/>
  <c r="D59" i="1" s="1"/>
  <c r="C65" i="1" s="1"/>
  <c r="C63" i="1" s="1"/>
  <c r="E67" i="2" l="1"/>
  <c r="C67" i="2"/>
  <c r="E75" i="2"/>
  <c r="E63" i="2"/>
  <c r="E73" i="1"/>
  <c r="E77" i="1"/>
  <c r="E65" i="1"/>
  <c r="E67" i="1" s="1"/>
  <c r="E75" i="1"/>
  <c r="E63" i="1"/>
  <c r="E69" i="2" l="1"/>
  <c r="C69" i="2"/>
  <c r="C67" i="1"/>
  <c r="C69" i="1" s="1"/>
  <c r="E69" i="1"/>
</calcChain>
</file>

<file path=xl/sharedStrings.xml><?xml version="1.0" encoding="utf-8"?>
<sst xmlns="http://schemas.openxmlformats.org/spreadsheetml/2006/main" count="315" uniqueCount="112">
  <si>
    <t>Quantity</t>
  </si>
  <si>
    <t>Default Area</t>
  </si>
  <si>
    <t>Ground Floor</t>
  </si>
  <si>
    <t>Area</t>
  </si>
  <si>
    <t>Living Room (4m x 4m)</t>
  </si>
  <si>
    <t>Dining Room (3.5m x 4m)</t>
  </si>
  <si>
    <t>Kitchen (3m x 4m)</t>
  </si>
  <si>
    <t>Dirty Kitchen (2m x 3m)</t>
  </si>
  <si>
    <t>Maid's Room (2m x 3m)</t>
  </si>
  <si>
    <t>Guest Room (3m x 3m)</t>
  </si>
  <si>
    <t>Master Bedrrom (4m x 4m)</t>
  </si>
  <si>
    <t>Walk-in Closet (2m x 2m)</t>
  </si>
  <si>
    <t>Toilet and Bath with Bath Tub (1.8m x 3.2m)</t>
  </si>
  <si>
    <t>Toilet and Bath (1.5m x 2.4m)</t>
  </si>
  <si>
    <t>Powder Room (1m x 2m)</t>
  </si>
  <si>
    <t>Entertainment Room (4m x 4m)</t>
  </si>
  <si>
    <t>Office Room (3m x 3m)</t>
  </si>
  <si>
    <t>Storage (1m x 2m)</t>
  </si>
  <si>
    <t>Additional Room (3m x 3m)</t>
  </si>
  <si>
    <t>Hallways (1m x 6m)</t>
  </si>
  <si>
    <t>Covered Lanai (1.2m x 3.5m)</t>
  </si>
  <si>
    <t>Car Covered Garage (3m  x 6.5m)</t>
  </si>
  <si>
    <t>Covered Porch / Area before Main Door (1m x 2m)</t>
  </si>
  <si>
    <t>Total Area Ground Floor --&gt;</t>
  </si>
  <si>
    <t>Second Floor</t>
  </si>
  <si>
    <t>Stairs (2m x 3m)</t>
  </si>
  <si>
    <t>Family Area (3m x 3m)</t>
  </si>
  <si>
    <t>Open Below Area (4m x 4m)</t>
  </si>
  <si>
    <t>Bedroom (3m x 3.5m)</t>
  </si>
  <si>
    <t>Balcony on top of Garage (3m x 6.5m per car)</t>
  </si>
  <si>
    <t>Medium Balcony (4m x 2.5m)</t>
  </si>
  <si>
    <t>Small Balcony (1.2m x 2m)</t>
  </si>
  <si>
    <t>Total Area 2nd Floor --&gt;</t>
  </si>
  <si>
    <t>3rd Floor</t>
  </si>
  <si>
    <t>Open Space Roof Deck</t>
  </si>
  <si>
    <t>Total Area 3rd Floor --&gt;</t>
  </si>
  <si>
    <t>Estimated Floor Area using Default settings --&gt;</t>
  </si>
  <si>
    <t>square meters</t>
  </si>
  <si>
    <t xml:space="preserve"> Input Floor Area </t>
  </si>
  <si>
    <t>(including garage, balcony, lanai, pathwalk etc.)</t>
  </si>
  <si>
    <t xml:space="preserve"> Description </t>
  </si>
  <si>
    <t>Rough Cost</t>
  </si>
  <si>
    <t>to</t>
  </si>
  <si>
    <t xml:space="preserve"> Economic Finish </t>
  </si>
  <si>
    <t>Pesos</t>
  </si>
  <si>
    <t xml:space="preserve"> to </t>
  </si>
  <si>
    <t xml:space="preserve"> Regular Finish </t>
  </si>
  <si>
    <t xml:space="preserve"> Semi-Elegant </t>
  </si>
  <si>
    <t xml:space="preserve"> Elegant </t>
  </si>
  <si>
    <t>Additional Costs not included</t>
  </si>
  <si>
    <t>(Approximate only)</t>
  </si>
  <si>
    <t>Fence</t>
  </si>
  <si>
    <t>Permits</t>
  </si>
  <si>
    <t>Bedroom Cabinets</t>
  </si>
  <si>
    <t>Finishes</t>
  </si>
  <si>
    <t>Economic</t>
  </si>
  <si>
    <t>Ceiling</t>
  </si>
  <si>
    <t>No Ceiling or Flat Ceiling</t>
  </si>
  <si>
    <t>Flooring</t>
  </si>
  <si>
    <t>Cement Finish or Ceramic Tiles</t>
  </si>
  <si>
    <t>Exterior Wall Finishes</t>
  </si>
  <si>
    <t>Paint Finish</t>
  </si>
  <si>
    <t>Interior Wall Finishes</t>
  </si>
  <si>
    <t>Windows</t>
  </si>
  <si>
    <t>Jalousie / Steel Windows</t>
  </si>
  <si>
    <t>Doors</t>
  </si>
  <si>
    <t>Simple Wood Doors / PVC for Toilets</t>
  </si>
  <si>
    <t>Lockset and Hinges</t>
  </si>
  <si>
    <t>Economic Lockset and Hinges</t>
  </si>
  <si>
    <t>Toilet and Bath Tiles</t>
  </si>
  <si>
    <t>20cm x 20cm or 30cm x 30cm Ceramic Tiles</t>
  </si>
  <si>
    <t>Toilet and Bath Fixtures (Water Closet / Lavatory)</t>
  </si>
  <si>
    <t>Economic Water Closet / Lavatory</t>
  </si>
  <si>
    <t>Kitchen Fixtures (Sink and Countertop)</t>
  </si>
  <si>
    <t>Economic Sink and Countertop</t>
  </si>
  <si>
    <t>Lighting and Electrical Fixtures</t>
  </si>
  <si>
    <t>Economic Lighting and Electrical Fixtures</t>
  </si>
  <si>
    <t>Railings</t>
  </si>
  <si>
    <t>Steel Railings</t>
  </si>
  <si>
    <t>Regular</t>
  </si>
  <si>
    <t>Flat Ceiling</t>
  </si>
  <si>
    <t>Ceramic Tiles</t>
  </si>
  <si>
    <t>Paint Finish with Accent Colors</t>
  </si>
  <si>
    <t>Aluminum Analoc/uPVC White Windows</t>
  </si>
  <si>
    <t>Regular Lockset and Hinges</t>
  </si>
  <si>
    <t>Regular Water Closet / Lavatory</t>
  </si>
  <si>
    <t>Regular Sink and Countertop</t>
  </si>
  <si>
    <t>Regular Lighting and Electrical Fixtures</t>
  </si>
  <si>
    <t>Semi-Elegant</t>
  </si>
  <si>
    <t>Cove Light Ceiling at Living Room, Flat Ceiling for Others</t>
  </si>
  <si>
    <t>Granite Tiles Living Area and Ceramic Tiles at Others</t>
  </si>
  <si>
    <t>Paint Finish with Stone Accents at Specific Areas</t>
  </si>
  <si>
    <t>Solid Wood Doors for Exterior / Hollow Core for Interior / PVC for Toilets</t>
  </si>
  <si>
    <t>Semi-Elegant Lockset and Hinges</t>
  </si>
  <si>
    <t>30cm x 30cm Ceramic Tiles</t>
  </si>
  <si>
    <t>Semi-Elegant Water Closet / Lavatory</t>
  </si>
  <si>
    <t>Semi-Elegant Sink and Countertop</t>
  </si>
  <si>
    <t>Semi-Elegant Lighting and Electrical Fixtures</t>
  </si>
  <si>
    <t>Steel Railings with Wood Top</t>
  </si>
  <si>
    <t>Elegant</t>
  </si>
  <si>
    <t>Cove Light Ceiling</t>
  </si>
  <si>
    <t>Granite Tiles / Wood Floors</t>
  </si>
  <si>
    <t>Aluminum Powdercoated/uPVC Wood Grained Windows</t>
  </si>
  <si>
    <t>Solid Wood Doors</t>
  </si>
  <si>
    <t>Elegant Lockset and Hinges</t>
  </si>
  <si>
    <t>30cm x 60cm Ceramic Tiles</t>
  </si>
  <si>
    <t>Elegant Water Closet / Lavatory</t>
  </si>
  <si>
    <t>Elegant Sink and Countertop</t>
  </si>
  <si>
    <t>Elegant Lighting and Electrical Fixtures</t>
  </si>
  <si>
    <t>Glass Railings or Steel Railings with Wood Top</t>
  </si>
  <si>
    <t>square meters (including garage, balcony, lanai, pathwalk etc.)</t>
  </si>
  <si>
    <t>Additional Costs not included (Approximate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</si>
</sst>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PhP&quot;#,##0.00_);[Red]\(&quot;PhP&quot;#,##0.00\)"/>
    <numFmt numFmtId="165" formatCode="&quot;PhP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5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BD5B5"/>
        <bgColor indexed="64"/>
      </patternFill>
    </fill>
    <fill>
      <patternFill patternType="solid">
        <fgColor rgb="FFB2A2C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5B9B7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8">
    <xf numFmtId="0" fontId="0" fillId="0" borderId="0" xfId="0"/>
    <xf numFmtId="43" fontId="1" fillId="2" borderId="0" xfId="1" applyFont="1" applyFill="1" applyAlignment="1" applyProtection="1">
      <alignment horizontal="center" vertical="center"/>
    </xf>
    <xf numFmtId="43" fontId="1" fillId="0" borderId="0" xfId="1" applyFont="1" applyAlignment="1" applyProtection="1">
      <alignment horizontal="center" vertical="center"/>
    </xf>
    <xf numFmtId="43" fontId="1" fillId="3" borderId="0" xfId="1" applyFont="1" applyFill="1" applyAlignment="1" applyProtection="1">
      <alignment horizontal="center" vertical="center"/>
    </xf>
    <xf numFmtId="43" fontId="1" fillId="4" borderId="0" xfId="1" applyFont="1" applyFill="1" applyAlignment="1" applyProtection="1">
      <alignment horizontal="center" vertical="center"/>
    </xf>
    <xf numFmtId="43" fontId="1" fillId="5" borderId="0" xfId="1" applyFont="1" applyFill="1" applyAlignment="1" applyProtection="1">
      <alignment horizontal="center" vertical="center"/>
    </xf>
    <xf numFmtId="43" fontId="2" fillId="0" borderId="0" xfId="1" applyFont="1" applyAlignment="1" applyProtection="1">
      <alignment horizontal="center" vertical="center"/>
    </xf>
    <xf numFmtId="43" fontId="1" fillId="6" borderId="0" xfId="1" applyFont="1" applyFill="1" applyAlignment="1" applyProtection="1">
      <alignment horizontal="center" vertical="center"/>
    </xf>
    <xf numFmtId="43" fontId="1" fillId="7" borderId="0" xfId="1" applyFont="1" applyFill="1" applyAlignment="1" applyProtection="1">
      <alignment horizontal="center" vertical="center"/>
    </xf>
    <xf numFmtId="43" fontId="2" fillId="0" borderId="2" xfId="1" applyFont="1" applyBorder="1" applyProtection="1">
      <protection locked="0"/>
    </xf>
    <xf numFmtId="43" fontId="2" fillId="0" borderId="0" xfId="1" applyFont="1" applyProtection="1"/>
    <xf numFmtId="43" fontId="2" fillId="0" borderId="0" xfId="1" applyFont="1" applyBorder="1" applyAlignment="1" applyProtection="1">
      <alignment wrapText="1" shrinkToFit="1"/>
      <protection locked="0"/>
    </xf>
    <xf numFmtId="43" fontId="2" fillId="9" borderId="4" xfId="1" applyFont="1" applyFill="1" applyBorder="1" applyProtection="1">
      <protection locked="0"/>
    </xf>
    <xf numFmtId="43" fontId="2" fillId="9" borderId="0" xfId="1" applyFont="1" applyFill="1" applyProtection="1"/>
    <xf numFmtId="43" fontId="2" fillId="9" borderId="0" xfId="1" applyFont="1" applyFill="1" applyBorder="1" applyAlignment="1" applyProtection="1">
      <alignment wrapText="1" shrinkToFit="1"/>
      <protection locked="0"/>
    </xf>
    <xf numFmtId="43" fontId="2" fillId="0" borderId="0" xfId="1" applyFont="1" applyBorder="1" applyAlignment="1" applyProtection="1">
      <alignment horizontal="right" wrapText="1" shrinkToFit="1"/>
    </xf>
    <xf numFmtId="43" fontId="2" fillId="0" borderId="3" xfId="1" applyFont="1" applyBorder="1" applyProtection="1">
      <protection locked="0"/>
    </xf>
    <xf numFmtId="43" fontId="5" fillId="10" borderId="2" xfId="1" applyFont="1" applyFill="1" applyBorder="1" applyProtection="1">
      <protection locked="0"/>
    </xf>
    <xf numFmtId="43" fontId="5" fillId="10" borderId="0" xfId="1" applyFont="1" applyFill="1" applyProtection="1"/>
    <xf numFmtId="43" fontId="2" fillId="0" borderId="4" xfId="1" applyFont="1" applyBorder="1" applyProtection="1">
      <protection locked="0"/>
    </xf>
    <xf numFmtId="43" fontId="2" fillId="10" borderId="2" xfId="1" applyFont="1" applyFill="1" applyBorder="1" applyProtection="1">
      <protection locked="0"/>
    </xf>
    <xf numFmtId="43" fontId="2" fillId="10" borderId="0" xfId="1" applyFont="1" applyFill="1" applyProtection="1"/>
    <xf numFmtId="43" fontId="2" fillId="0" borderId="5" xfId="1" applyFont="1" applyBorder="1" applyProtection="1">
      <protection locked="0"/>
    </xf>
    <xf numFmtId="43" fontId="1" fillId="10" borderId="0" xfId="1" applyFont="1" applyFill="1" applyAlignment="1" applyProtection="1">
      <alignment horizontal="right"/>
    </xf>
    <xf numFmtId="43" fontId="1" fillId="10" borderId="0" xfId="1" applyFont="1" applyFill="1" applyProtection="1"/>
    <xf numFmtId="43" fontId="2" fillId="10" borderId="0" xfId="1" applyFont="1" applyFill="1" applyBorder="1" applyAlignment="1" applyProtection="1">
      <alignment horizontal="right" wrapText="1" shrinkToFit="1"/>
    </xf>
    <xf numFmtId="43" fontId="2" fillId="8" borderId="2" xfId="1" applyFont="1" applyFill="1" applyBorder="1" applyProtection="1">
      <protection locked="0"/>
    </xf>
    <xf numFmtId="43" fontId="2" fillId="8" borderId="0" xfId="1" applyFont="1" applyFill="1" applyProtection="1"/>
    <xf numFmtId="43" fontId="2" fillId="0" borderId="0" xfId="1" applyFont="1"/>
    <xf numFmtId="43" fontId="2" fillId="0" borderId="0" xfId="1" applyFont="1" applyBorder="1" applyAlignment="1" applyProtection="1">
      <alignment wrapText="1" shrinkToFit="1"/>
    </xf>
    <xf numFmtId="43" fontId="5" fillId="10" borderId="0" xfId="1" applyFont="1" applyFill="1" applyBorder="1" applyAlignment="1" applyProtection="1">
      <alignment wrapText="1" shrinkToFit="1"/>
      <protection locked="0"/>
    </xf>
    <xf numFmtId="43" fontId="2" fillId="10" borderId="0" xfId="1" applyFont="1" applyFill="1" applyBorder="1" applyAlignment="1" applyProtection="1">
      <alignment wrapText="1" shrinkToFit="1"/>
      <protection locked="0"/>
    </xf>
    <xf numFmtId="43" fontId="2" fillId="8" borderId="0" xfId="1" applyFont="1" applyFill="1" applyBorder="1" applyAlignment="1" applyProtection="1">
      <alignment wrapText="1" shrinkToFit="1"/>
      <protection locked="0"/>
    </xf>
    <xf numFmtId="43" fontId="2" fillId="0" borderId="0" xfId="1" applyFont="1" applyAlignment="1" applyProtection="1">
      <alignment wrapText="1" shrinkToFit="1"/>
    </xf>
    <xf numFmtId="43" fontId="2" fillId="0" borderId="0" xfId="1" applyFont="1" applyAlignment="1" applyProtection="1">
      <alignment horizontal="center" vertical="center" wrapText="1" shrinkToFit="1"/>
    </xf>
    <xf numFmtId="43" fontId="1" fillId="0" borderId="0" xfId="1" applyFont="1" applyAlignment="1" applyProtection="1">
      <alignment horizontal="left" vertical="center"/>
    </xf>
    <xf numFmtId="43" fontId="2" fillId="0" borderId="0" xfId="1" applyFont="1" applyAlignment="1">
      <alignment wrapText="1" shrinkToFit="1"/>
    </xf>
    <xf numFmtId="43" fontId="2" fillId="0" borderId="2" xfId="1" applyFont="1" applyFill="1" applyBorder="1" applyProtection="1">
      <protection locked="0"/>
    </xf>
    <xf numFmtId="43" fontId="2" fillId="0" borderId="0" xfId="1" applyFont="1" applyFill="1" applyProtection="1"/>
    <xf numFmtId="43" fontId="2" fillId="0" borderId="0" xfId="1" applyFont="1" applyFill="1" applyBorder="1" applyAlignment="1" applyProtection="1">
      <alignment wrapText="1" shrinkToFit="1"/>
      <protection locked="0"/>
    </xf>
    <xf numFmtId="43" fontId="2" fillId="0" borderId="5" xfId="1" applyFont="1" applyFill="1" applyBorder="1" applyProtection="1">
      <protection locked="0"/>
    </xf>
    <xf numFmtId="43" fontId="2" fillId="9" borderId="2" xfId="1" applyFont="1" applyFill="1" applyBorder="1" applyProtection="1">
      <protection locked="0"/>
    </xf>
    <xf numFmtId="43" fontId="1" fillId="9" borderId="0" xfId="1" applyFont="1" applyFill="1" applyAlignment="1" applyProtection="1">
      <alignment horizontal="right"/>
    </xf>
    <xf numFmtId="43" fontId="1" fillId="9" borderId="0" xfId="1" applyFont="1" applyFill="1" applyProtection="1"/>
    <xf numFmtId="43" fontId="2" fillId="9" borderId="0" xfId="1" applyFont="1" applyFill="1" applyBorder="1" applyAlignment="1" applyProtection="1">
      <alignment horizontal="right" wrapText="1" shrinkToFit="1"/>
    </xf>
    <xf numFmtId="43" fontId="3" fillId="13" borderId="0" xfId="1" applyFill="1"/>
    <xf numFmtId="43" fontId="4" fillId="17" borderId="0" xfId="1" applyFont="1" applyFill="1" applyProtection="1"/>
    <xf numFmtId="43" fontId="4" fillId="17" borderId="0" xfId="1" applyFont="1" applyFill="1" applyBorder="1" applyAlignment="1" applyProtection="1">
      <alignment wrapText="1" shrinkToFit="1"/>
    </xf>
    <xf numFmtId="43" fontId="1" fillId="8" borderId="0" xfId="1" applyFont="1" applyFill="1" applyAlignment="1" applyProtection="1">
      <alignment horizontal="right"/>
    </xf>
    <xf numFmtId="43" fontId="1" fillId="8" borderId="0" xfId="1" applyFont="1" applyFill="1" applyProtection="1"/>
    <xf numFmtId="43" fontId="2" fillId="8" borderId="0" xfId="1" applyFont="1" applyFill="1" applyBorder="1" applyAlignment="1" applyProtection="1">
      <alignment horizontal="right" wrapText="1" shrinkToFit="1"/>
    </xf>
    <xf numFmtId="43" fontId="4" fillId="14" borderId="6" xfId="1" applyFont="1" applyFill="1" applyBorder="1" applyProtection="1"/>
    <xf numFmtId="43" fontId="4" fillId="14" borderId="7" xfId="1" applyFont="1" applyFill="1" applyBorder="1" applyAlignment="1" applyProtection="1">
      <alignment horizontal="right"/>
    </xf>
    <xf numFmtId="43" fontId="4" fillId="14" borderId="7" xfId="1" applyFont="1" applyFill="1" applyBorder="1" applyProtection="1"/>
    <xf numFmtId="43" fontId="4" fillId="14" borderId="7" xfId="1" applyFont="1" applyFill="1" applyBorder="1" applyAlignment="1" applyProtection="1">
      <alignment horizontal="left" vertical="center" wrapText="1" shrinkToFit="1"/>
    </xf>
    <xf numFmtId="43" fontId="3" fillId="15" borderId="0" xfId="1" applyFill="1" applyAlignment="1" applyProtection="1">
      <alignment horizontal="center" vertical="center"/>
    </xf>
    <xf numFmtId="43" fontId="3" fillId="15" borderId="0" xfId="1" applyFill="1" applyAlignment="1" applyProtection="1"/>
    <xf numFmtId="43" fontId="3" fillId="15" borderId="2" xfId="1" applyFill="1" applyBorder="1" applyAlignment="1" applyProtection="1">
      <alignment horizontal="center" vertical="center"/>
      <protection locked="0"/>
    </xf>
    <xf numFmtId="43" fontId="3" fillId="15" borderId="0" xfId="1" applyFill="1" applyAlignment="1" applyProtection="1">
      <alignment horizontal="left" vertical="top"/>
    </xf>
    <xf numFmtId="43" fontId="4" fillId="11" borderId="0" xfId="1" applyFont="1" applyFill="1" applyAlignment="1" applyProtection="1">
      <alignment horizontal="center" vertical="center"/>
    </xf>
    <xf numFmtId="43" fontId="4" fillId="11" borderId="0" xfId="1" applyFont="1" applyFill="1" applyBorder="1" applyAlignment="1" applyProtection="1">
      <alignment horizontal="center" vertical="center"/>
    </xf>
    <xf numFmtId="43" fontId="1" fillId="2" borderId="1" xfId="1" applyFont="1" applyFill="1" applyBorder="1" applyAlignment="1" applyProtection="1">
      <alignment horizontal="left" vertical="center"/>
    </xf>
    <xf numFmtId="43" fontId="1" fillId="2" borderId="0" xfId="1" applyFont="1" applyFill="1" applyAlignment="1" applyProtection="1">
      <alignment horizontal="left" vertical="center"/>
    </xf>
    <xf numFmtId="43" fontId="1" fillId="3" borderId="1" xfId="1" applyFont="1" applyFill="1" applyBorder="1" applyAlignment="1" applyProtection="1">
      <alignment horizontal="left" vertical="center"/>
    </xf>
    <xf numFmtId="43" fontId="1" fillId="3" borderId="0" xfId="1" applyFont="1" applyFill="1" applyAlignment="1" applyProtection="1">
      <alignment horizontal="left" vertical="center"/>
    </xf>
    <xf numFmtId="43" fontId="1" fillId="4" borderId="1" xfId="1" applyFont="1" applyFill="1" applyBorder="1" applyAlignment="1" applyProtection="1">
      <alignment horizontal="left" vertical="center"/>
    </xf>
    <xf numFmtId="43" fontId="1" fillId="4" borderId="0" xfId="1" applyFont="1" applyFill="1" applyAlignment="1" applyProtection="1">
      <alignment horizontal="left" vertical="center"/>
    </xf>
    <xf numFmtId="43" fontId="1" fillId="5" borderId="1" xfId="1" applyFont="1" applyFill="1" applyBorder="1" applyAlignment="1" applyProtection="1">
      <alignment horizontal="left" vertical="center"/>
    </xf>
    <xf numFmtId="43" fontId="1" fillId="5" borderId="0" xfId="1" applyFont="1" applyFill="1" applyAlignment="1" applyProtection="1">
      <alignment horizontal="left" vertical="center"/>
    </xf>
    <xf numFmtId="43" fontId="2" fillId="0" borderId="0" xfId="1" applyFont="1" applyAlignment="1" applyProtection="1">
      <alignment horizontal="left" vertical="center"/>
    </xf>
    <xf numFmtId="43" fontId="1" fillId="6" borderId="1" xfId="1" applyFont="1" applyFill="1" applyBorder="1" applyAlignment="1" applyProtection="1">
      <alignment horizontal="left" vertical="center"/>
    </xf>
    <xf numFmtId="43" fontId="1" fillId="6" borderId="0" xfId="1" applyFont="1" applyFill="1" applyAlignment="1" applyProtection="1">
      <alignment horizontal="left" vertical="center"/>
    </xf>
    <xf numFmtId="43" fontId="1" fillId="7" borderId="1" xfId="1" applyFont="1" applyFill="1" applyBorder="1" applyAlignment="1" applyProtection="1">
      <alignment horizontal="left" vertical="center"/>
    </xf>
    <xf numFmtId="43" fontId="1" fillId="7" borderId="0" xfId="1" applyFont="1" applyFill="1" applyAlignment="1" applyProtection="1">
      <alignment horizontal="left" vertical="center"/>
    </xf>
    <xf numFmtId="43" fontId="2" fillId="0" borderId="0" xfId="1" applyFont="1" applyAlignment="1" applyProtection="1">
      <alignment horizontal="center" vertical="center" wrapText="1"/>
    </xf>
    <xf numFmtId="43" fontId="2" fillId="9" borderId="0" xfId="1" applyFont="1" applyFill="1" applyAlignment="1" applyProtection="1">
      <alignment horizontal="center" vertical="center" wrapText="1"/>
    </xf>
    <xf numFmtId="43" fontId="2" fillId="0" borderId="0" xfId="1" applyFont="1" applyFill="1" applyAlignment="1" applyProtection="1">
      <alignment horizontal="center" vertical="center" wrapText="1"/>
    </xf>
    <xf numFmtId="43" fontId="2" fillId="9" borderId="0" xfId="1" quotePrefix="1" applyFont="1" applyFill="1" applyAlignment="1" applyProtection="1">
      <alignment horizontal="center" vertical="center" wrapText="1"/>
    </xf>
    <xf numFmtId="43" fontId="4" fillId="17" borderId="0" xfId="1" applyFont="1" applyFill="1" applyAlignment="1" applyProtection="1">
      <alignment horizontal="center" vertical="center" wrapText="1"/>
    </xf>
    <xf numFmtId="43" fontId="5" fillId="10" borderId="0" xfId="1" applyFont="1" applyFill="1" applyAlignment="1" applyProtection="1">
      <alignment horizontal="center" vertical="center" wrapText="1"/>
    </xf>
    <xf numFmtId="43" fontId="2" fillId="10" borderId="0" xfId="1" applyFont="1" applyFill="1" applyAlignment="1" applyProtection="1">
      <alignment horizontal="center" vertical="center" wrapText="1"/>
    </xf>
    <xf numFmtId="43" fontId="2" fillId="10" borderId="0" xfId="1" quotePrefix="1" applyFont="1" applyFill="1" applyAlignment="1" applyProtection="1">
      <alignment horizontal="center" vertical="center" wrapText="1"/>
    </xf>
    <xf numFmtId="43" fontId="4" fillId="12" borderId="0" xfId="1" applyFont="1" applyFill="1" applyAlignment="1" applyProtection="1">
      <alignment horizontal="center" vertical="center" wrapText="1"/>
    </xf>
    <xf numFmtId="43" fontId="2" fillId="8" borderId="0" xfId="1" applyFont="1" applyFill="1" applyAlignment="1" applyProtection="1">
      <alignment horizontal="center" vertical="center" wrapText="1"/>
    </xf>
    <xf numFmtId="43" fontId="3" fillId="15" borderId="0" xfId="1" applyFill="1" applyAlignment="1" applyProtection="1">
      <alignment horizontal="center" vertical="center" wrapText="1"/>
    </xf>
    <xf numFmtId="43" fontId="1" fillId="0" borderId="0" xfId="1" applyFont="1" applyAlignment="1" applyProtection="1">
      <alignment horizontal="center" vertical="center" wrapText="1"/>
    </xf>
    <xf numFmtId="43" fontId="4" fillId="11" borderId="0" xfId="1" applyFont="1" applyFill="1" applyAlignment="1" applyProtection="1">
      <alignment horizontal="center" vertical="center" wrapText="1"/>
    </xf>
    <xf numFmtId="43" fontId="1" fillId="2" borderId="0" xfId="1" applyFont="1" applyFill="1" applyAlignment="1" applyProtection="1">
      <alignment horizontal="center" vertical="center" wrapText="1"/>
    </xf>
    <xf numFmtId="43" fontId="1" fillId="3" borderId="0" xfId="1" applyFont="1" applyFill="1" applyAlignment="1" applyProtection="1">
      <alignment horizontal="center" vertical="center" wrapText="1"/>
    </xf>
    <xf numFmtId="43" fontId="1" fillId="4" borderId="0" xfId="1" applyFont="1" applyFill="1" applyAlignment="1" applyProtection="1">
      <alignment horizontal="center" vertical="center" wrapText="1"/>
    </xf>
    <xf numFmtId="43" fontId="1" fillId="5" borderId="0" xfId="1" applyFont="1" applyFill="1" applyAlignment="1" applyProtection="1">
      <alignment horizontal="center" vertical="center" wrapText="1"/>
    </xf>
    <xf numFmtId="43" fontId="1" fillId="6" borderId="0" xfId="1" applyFont="1" applyFill="1" applyAlignment="1" applyProtection="1">
      <alignment horizontal="center" vertical="center" wrapText="1"/>
    </xf>
    <xf numFmtId="43" fontId="1" fillId="7" borderId="0" xfId="1" applyFont="1" applyFill="1" applyAlignment="1" applyProtection="1">
      <alignment horizontal="center" vertical="center" wrapText="1"/>
    </xf>
    <xf numFmtId="43" fontId="4" fillId="16" borderId="0" xfId="1" applyFont="1" applyFill="1" applyAlignment="1" applyProtection="1">
      <alignment horizontal="center" vertical="center" wrapText="1"/>
    </xf>
    <xf numFmtId="43" fontId="2" fillId="8" borderId="0" xfId="1" quotePrefix="1" applyFont="1" applyFill="1" applyAlignment="1" applyProtection="1">
      <alignment horizontal="center" vertical="center" wrapText="1"/>
    </xf>
    <xf numFmtId="43" fontId="4" fillId="14" borderId="7" xfId="1" quotePrefix="1" applyFont="1" applyFill="1" applyBorder="1" applyAlignment="1" applyProtection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3" fontId="4" fillId="16" borderId="0" xfId="1" applyFont="1" applyFill="1" applyAlignment="1" applyProtection="1">
      <alignment vertical="center"/>
    </xf>
    <xf numFmtId="43" fontId="4" fillId="16" borderId="0" xfId="1" applyFont="1" applyFill="1" applyBorder="1" applyAlignment="1" applyProtection="1">
      <alignment vertical="center" wrapText="1" shrinkToFit="1"/>
    </xf>
    <xf numFmtId="43" fontId="2" fillId="0" borderId="0" xfId="1" applyFont="1" applyAlignment="1">
      <alignment vertical="center"/>
    </xf>
    <xf numFmtId="43" fontId="4" fillId="12" borderId="0" xfId="1" applyFont="1" applyFill="1" applyAlignment="1" applyProtection="1">
      <alignment vertical="center"/>
    </xf>
    <xf numFmtId="43" fontId="4" fillId="12" borderId="0" xfId="1" applyFont="1" applyFill="1" applyBorder="1" applyAlignment="1" applyProtection="1">
      <alignment vertical="center" wrapText="1" shrinkToFit="1"/>
    </xf>
    <xf numFmtId="0" fontId="1" fillId="18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2" fillId="0" borderId="0" xfId="0" applyFont="1"/>
    <xf numFmtId="0" fontId="1" fillId="3" borderId="1" xfId="0" applyFont="1" applyFill="1" applyBorder="1"/>
    <xf numFmtId="0" fontId="2" fillId="3" borderId="1" xfId="0" applyFont="1" applyFill="1" applyBorder="1"/>
    <xf numFmtId="0" fontId="1" fillId="4" borderId="1" xfId="0" applyFont="1" applyFill="1" applyBorder="1"/>
    <xf numFmtId="0" fontId="2" fillId="4" borderId="1" xfId="0" applyFont="1" applyFill="1" applyBorder="1"/>
    <xf numFmtId="0" fontId="1" fillId="19" borderId="1" xfId="0" applyFont="1" applyFill="1" applyBorder="1"/>
    <xf numFmtId="0" fontId="2" fillId="19" borderId="1" xfId="0" applyFont="1" applyFill="1" applyBorder="1"/>
    <xf numFmtId="0" fontId="1" fillId="20" borderId="0" xfId="0" applyFont="1" applyFill="1" applyAlignment="1">
      <alignment horizontal="center" vertical="center"/>
    </xf>
    <xf numFmtId="0" fontId="1" fillId="20" borderId="1" xfId="0" applyFont="1" applyFill="1" applyBorder="1" applyAlignment="1" applyProtection="1">
      <alignment horizontal="center" vertical="center"/>
      <protection locked="0"/>
    </xf>
    <xf numFmtId="0" fontId="1" fillId="20" borderId="0" xfId="0" applyFont="1" applyFill="1" applyAlignment="1">
      <alignment horizontal="left" vertical="top"/>
    </xf>
    <xf numFmtId="0" fontId="0" fillId="2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1" borderId="0" xfId="0" applyFont="1" applyFill="1" applyAlignment="1">
      <alignment horizontal="center" vertical="center"/>
    </xf>
    <xf numFmtId="0" fontId="1" fillId="21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Layout" topLeftCell="A52" zoomScaleNormal="115" workbookViewId="0">
      <selection activeCell="C67" sqref="C67"/>
    </sheetView>
  </sheetViews>
  <sheetFormatPr defaultRowHeight="15.75" x14ac:dyDescent="0.25"/>
  <cols>
    <col min="1" max="1" width="18.5703125" style="28" customWidth="1"/>
    <col min="2" max="2" width="13.5703125" style="96" customWidth="1"/>
    <col min="3" max="3" width="69.85546875" style="28" customWidth="1"/>
    <col min="4" max="4" width="9.28515625" style="28" customWidth="1"/>
    <col min="5" max="5" width="20.85546875" style="36" bestFit="1" customWidth="1"/>
    <col min="6" max="16384" width="9.140625" style="28"/>
  </cols>
  <sheetData>
    <row r="1" spans="1:5" s="99" customFormat="1" ht="21.75" customHeight="1" thickBot="1" x14ac:dyDescent="0.3">
      <c r="A1" s="97" t="s">
        <v>0</v>
      </c>
      <c r="B1" s="93" t="s">
        <v>1</v>
      </c>
      <c r="C1" s="97" t="s">
        <v>2</v>
      </c>
      <c r="D1" s="97" t="s">
        <v>3</v>
      </c>
      <c r="E1" s="98"/>
    </row>
    <row r="2" spans="1:5" ht="16.5" thickBot="1" x14ac:dyDescent="0.3">
      <c r="A2" s="9">
        <v>1</v>
      </c>
      <c r="B2" s="74">
        <v>16</v>
      </c>
      <c r="C2" s="10" t="s">
        <v>4</v>
      </c>
      <c r="D2" s="10">
        <f t="shared" ref="D2:D18" si="0">A2*B2</f>
        <v>16</v>
      </c>
      <c r="E2" s="11"/>
    </row>
    <row r="3" spans="1:5" ht="16.5" thickBot="1" x14ac:dyDescent="0.3">
      <c r="A3" s="12">
        <v>1</v>
      </c>
      <c r="B3" s="75">
        <v>14</v>
      </c>
      <c r="C3" s="13" t="s">
        <v>5</v>
      </c>
      <c r="D3" s="13">
        <f t="shared" si="0"/>
        <v>14</v>
      </c>
      <c r="E3" s="14"/>
    </row>
    <row r="4" spans="1:5" ht="16.5" thickBot="1" x14ac:dyDescent="0.3">
      <c r="A4" s="9">
        <v>1</v>
      </c>
      <c r="B4" s="74">
        <v>12</v>
      </c>
      <c r="C4" s="10" t="s">
        <v>6</v>
      </c>
      <c r="D4" s="10">
        <f t="shared" si="0"/>
        <v>12</v>
      </c>
      <c r="E4" s="11"/>
    </row>
    <row r="5" spans="1:5" ht="16.5" thickBot="1" x14ac:dyDescent="0.3">
      <c r="A5" s="12">
        <v>1</v>
      </c>
      <c r="B5" s="75">
        <v>6</v>
      </c>
      <c r="C5" s="13" t="s">
        <v>7</v>
      </c>
      <c r="D5" s="13">
        <f t="shared" si="0"/>
        <v>6</v>
      </c>
      <c r="E5" s="14"/>
    </row>
    <row r="6" spans="1:5" ht="16.5" thickBot="1" x14ac:dyDescent="0.3">
      <c r="A6" s="9">
        <v>0</v>
      </c>
      <c r="B6" s="74">
        <v>6</v>
      </c>
      <c r="C6" s="10" t="s">
        <v>8</v>
      </c>
      <c r="D6" s="10">
        <f t="shared" si="0"/>
        <v>0</v>
      </c>
      <c r="E6" s="11"/>
    </row>
    <row r="7" spans="1:5" ht="16.5" thickBot="1" x14ac:dyDescent="0.3">
      <c r="A7" s="12">
        <v>1</v>
      </c>
      <c r="B7" s="75">
        <v>9</v>
      </c>
      <c r="C7" s="13" t="s">
        <v>9</v>
      </c>
      <c r="D7" s="13">
        <f t="shared" si="0"/>
        <v>9</v>
      </c>
      <c r="E7" s="14"/>
    </row>
    <row r="8" spans="1:5" ht="16.5" thickBot="1" x14ac:dyDescent="0.3">
      <c r="A8" s="9">
        <v>0</v>
      </c>
      <c r="B8" s="74">
        <v>12</v>
      </c>
      <c r="C8" s="10" t="s">
        <v>10</v>
      </c>
      <c r="D8" s="10">
        <f t="shared" si="0"/>
        <v>0</v>
      </c>
      <c r="E8" s="11"/>
    </row>
    <row r="9" spans="1:5" ht="16.5" thickBot="1" x14ac:dyDescent="0.3">
      <c r="A9" s="12">
        <v>0</v>
      </c>
      <c r="B9" s="75">
        <v>4</v>
      </c>
      <c r="C9" s="13" t="s">
        <v>11</v>
      </c>
      <c r="D9" s="13">
        <f t="shared" si="0"/>
        <v>0</v>
      </c>
      <c r="E9" s="14"/>
    </row>
    <row r="10" spans="1:5" ht="16.5" thickBot="1" x14ac:dyDescent="0.3">
      <c r="A10" s="9">
        <v>0</v>
      </c>
      <c r="B10" s="74">
        <v>5.7600000000000007</v>
      </c>
      <c r="C10" s="10" t="s">
        <v>12</v>
      </c>
      <c r="D10" s="10">
        <f t="shared" si="0"/>
        <v>0</v>
      </c>
      <c r="E10" s="11"/>
    </row>
    <row r="11" spans="1:5" ht="16.5" thickBot="1" x14ac:dyDescent="0.3">
      <c r="A11" s="12">
        <v>1</v>
      </c>
      <c r="B11" s="75">
        <v>3.5999999999999996</v>
      </c>
      <c r="C11" s="13" t="s">
        <v>13</v>
      </c>
      <c r="D11" s="13">
        <f t="shared" si="0"/>
        <v>3.5999999999999996</v>
      </c>
      <c r="E11" s="14"/>
    </row>
    <row r="12" spans="1:5" ht="16.5" thickBot="1" x14ac:dyDescent="0.3">
      <c r="A12" s="9">
        <v>0</v>
      </c>
      <c r="B12" s="74">
        <v>2</v>
      </c>
      <c r="C12" s="10" t="s">
        <v>14</v>
      </c>
      <c r="D12" s="10">
        <f t="shared" si="0"/>
        <v>0</v>
      </c>
      <c r="E12" s="11"/>
    </row>
    <row r="13" spans="1:5" ht="16.5" thickBot="1" x14ac:dyDescent="0.3">
      <c r="A13" s="12">
        <v>0</v>
      </c>
      <c r="B13" s="75">
        <v>12</v>
      </c>
      <c r="C13" s="13" t="s">
        <v>15</v>
      </c>
      <c r="D13" s="13">
        <f t="shared" si="0"/>
        <v>0</v>
      </c>
      <c r="E13" s="14"/>
    </row>
    <row r="14" spans="1:5" ht="16.5" thickBot="1" x14ac:dyDescent="0.3">
      <c r="A14" s="9">
        <v>0</v>
      </c>
      <c r="B14" s="74">
        <v>9</v>
      </c>
      <c r="C14" s="10" t="s">
        <v>16</v>
      </c>
      <c r="D14" s="10">
        <f t="shared" si="0"/>
        <v>0</v>
      </c>
      <c r="E14" s="11"/>
    </row>
    <row r="15" spans="1:5" ht="16.5" thickBot="1" x14ac:dyDescent="0.3">
      <c r="A15" s="12">
        <v>1</v>
      </c>
      <c r="B15" s="75">
        <v>2</v>
      </c>
      <c r="C15" s="13" t="s">
        <v>17</v>
      </c>
      <c r="D15" s="13">
        <f t="shared" si="0"/>
        <v>2</v>
      </c>
      <c r="E15" s="14"/>
    </row>
    <row r="16" spans="1:5" ht="16.5" thickBot="1" x14ac:dyDescent="0.3">
      <c r="A16" s="9">
        <v>0</v>
      </c>
      <c r="B16" s="74">
        <v>9</v>
      </c>
      <c r="C16" s="10" t="s">
        <v>18</v>
      </c>
      <c r="D16" s="10">
        <f t="shared" si="0"/>
        <v>0</v>
      </c>
      <c r="E16" s="11"/>
    </row>
    <row r="17" spans="1:6" ht="16.5" thickBot="1" x14ac:dyDescent="0.3">
      <c r="A17" s="12">
        <v>1</v>
      </c>
      <c r="B17" s="75">
        <v>6</v>
      </c>
      <c r="C17" s="13" t="s">
        <v>19</v>
      </c>
      <c r="D17" s="13">
        <f t="shared" si="0"/>
        <v>6</v>
      </c>
      <c r="E17" s="14"/>
    </row>
    <row r="18" spans="1:6" ht="16.5" thickBot="1" x14ac:dyDescent="0.3">
      <c r="A18" s="9">
        <v>1</v>
      </c>
      <c r="B18" s="74">
        <v>4.2</v>
      </c>
      <c r="C18" s="10" t="s">
        <v>20</v>
      </c>
      <c r="D18" s="10">
        <f t="shared" si="0"/>
        <v>4.2</v>
      </c>
      <c r="E18" s="11"/>
    </row>
    <row r="19" spans="1:6" ht="16.5" thickBot="1" x14ac:dyDescent="0.3">
      <c r="A19" s="41">
        <v>1</v>
      </c>
      <c r="B19" s="75">
        <v>19.5</v>
      </c>
      <c r="C19" s="13" t="s">
        <v>21</v>
      </c>
      <c r="D19" s="13">
        <f>A19*B19</f>
        <v>19.5</v>
      </c>
      <c r="E19" s="14"/>
    </row>
    <row r="20" spans="1:6" ht="16.5" thickBot="1" x14ac:dyDescent="0.3">
      <c r="A20" s="40">
        <v>0</v>
      </c>
      <c r="B20" s="76">
        <v>2</v>
      </c>
      <c r="C20" s="38" t="s">
        <v>22</v>
      </c>
      <c r="D20" s="38">
        <f>A20*B20</f>
        <v>0</v>
      </c>
      <c r="E20" s="39"/>
      <c r="F20" s="45"/>
    </row>
    <row r="21" spans="1:6" x14ac:dyDescent="0.25">
      <c r="A21" s="13"/>
      <c r="B21" s="77"/>
      <c r="C21" s="42" t="s">
        <v>23</v>
      </c>
      <c r="D21" s="43">
        <f>SUM(D2:D20)</f>
        <v>92.3</v>
      </c>
      <c r="E21" s="44"/>
    </row>
    <row r="22" spans="1:6" x14ac:dyDescent="0.25">
      <c r="A22" s="10"/>
      <c r="B22" s="74"/>
      <c r="C22" s="10"/>
      <c r="D22" s="10"/>
      <c r="E22" s="29"/>
    </row>
    <row r="23" spans="1:6" ht="16.5" thickBot="1" x14ac:dyDescent="0.3">
      <c r="A23" s="46" t="s">
        <v>0</v>
      </c>
      <c r="B23" s="78" t="s">
        <v>1</v>
      </c>
      <c r="C23" s="46" t="s">
        <v>24</v>
      </c>
      <c r="D23" s="46" t="s">
        <v>3</v>
      </c>
      <c r="E23" s="47"/>
    </row>
    <row r="24" spans="1:6" ht="16.5" thickBot="1" x14ac:dyDescent="0.3">
      <c r="A24" s="16">
        <v>0</v>
      </c>
      <c r="B24" s="74">
        <f>2*3</f>
        <v>6</v>
      </c>
      <c r="C24" s="10" t="s">
        <v>25</v>
      </c>
      <c r="D24" s="10">
        <f t="shared" ref="D24:D36" si="1">A24*B24</f>
        <v>0</v>
      </c>
      <c r="E24" s="11"/>
    </row>
    <row r="25" spans="1:6" ht="16.5" thickBot="1" x14ac:dyDescent="0.3">
      <c r="A25" s="17">
        <v>0</v>
      </c>
      <c r="B25" s="79">
        <v>12</v>
      </c>
      <c r="C25" s="18" t="s">
        <v>26</v>
      </c>
      <c r="D25" s="18">
        <f t="shared" si="1"/>
        <v>0</v>
      </c>
      <c r="E25" s="30"/>
    </row>
    <row r="26" spans="1:6" ht="16.5" thickBot="1" x14ac:dyDescent="0.3">
      <c r="A26" s="19">
        <v>0</v>
      </c>
      <c r="B26" s="74">
        <v>16</v>
      </c>
      <c r="C26" s="10" t="s">
        <v>27</v>
      </c>
      <c r="D26" s="10">
        <f t="shared" si="1"/>
        <v>0</v>
      </c>
      <c r="E26" s="11"/>
    </row>
    <row r="27" spans="1:6" ht="16.5" thickBot="1" x14ac:dyDescent="0.3">
      <c r="A27" s="20">
        <v>0</v>
      </c>
      <c r="B27" s="80">
        <v>12</v>
      </c>
      <c r="C27" s="21" t="s">
        <v>10</v>
      </c>
      <c r="D27" s="18">
        <f t="shared" si="1"/>
        <v>0</v>
      </c>
      <c r="E27" s="31"/>
    </row>
    <row r="28" spans="1:6" ht="16.5" thickBot="1" x14ac:dyDescent="0.3">
      <c r="A28" s="19">
        <v>0</v>
      </c>
      <c r="B28" s="74">
        <v>4</v>
      </c>
      <c r="C28" s="10" t="s">
        <v>11</v>
      </c>
      <c r="D28" s="10">
        <f t="shared" si="1"/>
        <v>0</v>
      </c>
      <c r="E28" s="11"/>
    </row>
    <row r="29" spans="1:6" ht="16.5" thickBot="1" x14ac:dyDescent="0.3">
      <c r="A29" s="20">
        <v>0</v>
      </c>
      <c r="B29" s="80">
        <v>10.5</v>
      </c>
      <c r="C29" s="21" t="s">
        <v>28</v>
      </c>
      <c r="D29" s="18">
        <f t="shared" si="1"/>
        <v>0</v>
      </c>
      <c r="E29" s="31"/>
    </row>
    <row r="30" spans="1:6" ht="16.5" thickBot="1" x14ac:dyDescent="0.3">
      <c r="A30" s="19">
        <v>0</v>
      </c>
      <c r="B30" s="74">
        <v>5.7600000000000007</v>
      </c>
      <c r="C30" s="10" t="s">
        <v>12</v>
      </c>
      <c r="D30" s="10">
        <f t="shared" si="1"/>
        <v>0</v>
      </c>
      <c r="E30" s="11"/>
    </row>
    <row r="31" spans="1:6" ht="16.5" thickBot="1" x14ac:dyDescent="0.3">
      <c r="A31" s="20">
        <v>0</v>
      </c>
      <c r="B31" s="80">
        <v>3.5999999999999996</v>
      </c>
      <c r="C31" s="21" t="s">
        <v>13</v>
      </c>
      <c r="D31" s="18">
        <f t="shared" si="1"/>
        <v>0</v>
      </c>
      <c r="E31" s="31"/>
    </row>
    <row r="32" spans="1:6" ht="16.5" thickBot="1" x14ac:dyDescent="0.3">
      <c r="A32" s="19">
        <v>0</v>
      </c>
      <c r="B32" s="74">
        <v>19.5</v>
      </c>
      <c r="C32" s="10" t="s">
        <v>29</v>
      </c>
      <c r="D32" s="10">
        <f t="shared" si="1"/>
        <v>0</v>
      </c>
      <c r="E32" s="11"/>
    </row>
    <row r="33" spans="1:5" ht="16.5" thickBot="1" x14ac:dyDescent="0.3">
      <c r="A33" s="20">
        <v>0</v>
      </c>
      <c r="B33" s="80">
        <v>10</v>
      </c>
      <c r="C33" s="21" t="s">
        <v>30</v>
      </c>
      <c r="D33" s="18">
        <f t="shared" si="1"/>
        <v>0</v>
      </c>
      <c r="E33" s="31"/>
    </row>
    <row r="34" spans="1:5" ht="16.5" thickBot="1" x14ac:dyDescent="0.3">
      <c r="A34" s="19">
        <v>0</v>
      </c>
      <c r="B34" s="74">
        <v>2.4</v>
      </c>
      <c r="C34" s="10" t="s">
        <v>31</v>
      </c>
      <c r="D34" s="10">
        <f t="shared" si="1"/>
        <v>0</v>
      </c>
      <c r="E34" s="11"/>
    </row>
    <row r="35" spans="1:5" ht="16.5" thickBot="1" x14ac:dyDescent="0.3">
      <c r="A35" s="20">
        <v>0</v>
      </c>
      <c r="B35" s="80">
        <v>9</v>
      </c>
      <c r="C35" s="21" t="s">
        <v>18</v>
      </c>
      <c r="D35" s="18">
        <f t="shared" si="1"/>
        <v>0</v>
      </c>
      <c r="E35" s="31"/>
    </row>
    <row r="36" spans="1:5" ht="16.5" thickBot="1" x14ac:dyDescent="0.3">
      <c r="A36" s="22">
        <v>0</v>
      </c>
      <c r="B36" s="74">
        <v>6</v>
      </c>
      <c r="C36" s="10" t="s">
        <v>19</v>
      </c>
      <c r="D36" s="10">
        <f t="shared" si="1"/>
        <v>0</v>
      </c>
      <c r="E36" s="11"/>
    </row>
    <row r="37" spans="1:5" x14ac:dyDescent="0.25">
      <c r="A37" s="21"/>
      <c r="B37" s="81"/>
      <c r="C37" s="23" t="s">
        <v>32</v>
      </c>
      <c r="D37" s="24">
        <f>SUM(D24:D36)</f>
        <v>0</v>
      </c>
      <c r="E37" s="25"/>
    </row>
    <row r="38" spans="1:5" x14ac:dyDescent="0.25">
      <c r="A38" s="10"/>
      <c r="B38" s="74"/>
      <c r="C38" s="10"/>
      <c r="D38" s="10"/>
      <c r="E38" s="15"/>
    </row>
    <row r="39" spans="1:5" s="99" customFormat="1" ht="16.5" thickBot="1" x14ac:dyDescent="0.3">
      <c r="A39" s="100" t="s">
        <v>0</v>
      </c>
      <c r="B39" s="82" t="s">
        <v>1</v>
      </c>
      <c r="C39" s="100" t="s">
        <v>33</v>
      </c>
      <c r="D39" s="100" t="s">
        <v>3</v>
      </c>
      <c r="E39" s="101"/>
    </row>
    <row r="40" spans="1:5" ht="16.5" thickBot="1" x14ac:dyDescent="0.3">
      <c r="A40" s="16">
        <v>0</v>
      </c>
      <c r="B40" s="74">
        <f>2*3</f>
        <v>6</v>
      </c>
      <c r="C40" s="10" t="s">
        <v>25</v>
      </c>
      <c r="D40" s="10">
        <f t="shared" ref="D40:D54" si="2">A40*B40</f>
        <v>0</v>
      </c>
      <c r="E40" s="11"/>
    </row>
    <row r="41" spans="1:5" ht="16.5" thickBot="1" x14ac:dyDescent="0.3">
      <c r="A41" s="26">
        <v>0</v>
      </c>
      <c r="B41" s="83">
        <v>12</v>
      </c>
      <c r="C41" s="27" t="s">
        <v>26</v>
      </c>
      <c r="D41" s="27">
        <f t="shared" si="2"/>
        <v>0</v>
      </c>
      <c r="E41" s="32"/>
    </row>
    <row r="42" spans="1:5" ht="16.5" thickBot="1" x14ac:dyDescent="0.3">
      <c r="A42" s="19">
        <v>0</v>
      </c>
      <c r="B42" s="74">
        <v>16</v>
      </c>
      <c r="C42" s="10" t="s">
        <v>27</v>
      </c>
      <c r="D42" s="10">
        <f t="shared" si="2"/>
        <v>0</v>
      </c>
      <c r="E42" s="11"/>
    </row>
    <row r="43" spans="1:5" ht="16.5" thickBot="1" x14ac:dyDescent="0.3">
      <c r="A43" s="26">
        <v>0</v>
      </c>
      <c r="B43" s="83">
        <v>12</v>
      </c>
      <c r="C43" s="27" t="s">
        <v>10</v>
      </c>
      <c r="D43" s="27">
        <f t="shared" si="2"/>
        <v>0</v>
      </c>
      <c r="E43" s="32"/>
    </row>
    <row r="44" spans="1:5" ht="16.5" thickBot="1" x14ac:dyDescent="0.3">
      <c r="A44" s="19">
        <v>0</v>
      </c>
      <c r="B44" s="74">
        <v>4</v>
      </c>
      <c r="C44" s="10" t="s">
        <v>11</v>
      </c>
      <c r="D44" s="10">
        <f t="shared" si="2"/>
        <v>0</v>
      </c>
      <c r="E44" s="11"/>
    </row>
    <row r="45" spans="1:5" ht="16.5" thickBot="1" x14ac:dyDescent="0.3">
      <c r="A45" s="26">
        <v>0</v>
      </c>
      <c r="B45" s="83">
        <v>10.5</v>
      </c>
      <c r="C45" s="27" t="s">
        <v>28</v>
      </c>
      <c r="D45" s="27">
        <f t="shared" si="2"/>
        <v>0</v>
      </c>
      <c r="E45" s="32"/>
    </row>
    <row r="46" spans="1:5" ht="16.5" thickBot="1" x14ac:dyDescent="0.3">
      <c r="A46" s="19">
        <v>0</v>
      </c>
      <c r="B46" s="74">
        <v>5.7600000000000007</v>
      </c>
      <c r="C46" s="10" t="s">
        <v>12</v>
      </c>
      <c r="D46" s="10">
        <f t="shared" si="2"/>
        <v>0</v>
      </c>
      <c r="E46" s="11"/>
    </row>
    <row r="47" spans="1:5" ht="16.5" thickBot="1" x14ac:dyDescent="0.3">
      <c r="A47" s="26">
        <v>0</v>
      </c>
      <c r="B47" s="83">
        <v>3.5999999999999996</v>
      </c>
      <c r="C47" s="27" t="s">
        <v>13</v>
      </c>
      <c r="D47" s="27">
        <f t="shared" si="2"/>
        <v>0</v>
      </c>
      <c r="E47" s="32"/>
    </row>
    <row r="48" spans="1:5" ht="16.5" thickBot="1" x14ac:dyDescent="0.3">
      <c r="A48" s="19">
        <v>0</v>
      </c>
      <c r="B48" s="74">
        <v>10</v>
      </c>
      <c r="C48" s="10" t="s">
        <v>29</v>
      </c>
      <c r="D48" s="10">
        <f t="shared" si="2"/>
        <v>0</v>
      </c>
      <c r="E48" s="11"/>
    </row>
    <row r="49" spans="1:5" ht="16.5" thickBot="1" x14ac:dyDescent="0.3">
      <c r="A49" s="26">
        <v>0</v>
      </c>
      <c r="B49" s="83">
        <v>10</v>
      </c>
      <c r="C49" s="27" t="s">
        <v>30</v>
      </c>
      <c r="D49" s="27">
        <f t="shared" si="2"/>
        <v>0</v>
      </c>
      <c r="E49" s="32"/>
    </row>
    <row r="50" spans="1:5" ht="16.5" thickBot="1" x14ac:dyDescent="0.3">
      <c r="A50" s="19">
        <v>0</v>
      </c>
      <c r="B50" s="74">
        <v>2.4</v>
      </c>
      <c r="C50" s="10" t="s">
        <v>31</v>
      </c>
      <c r="D50" s="10">
        <f t="shared" si="2"/>
        <v>0</v>
      </c>
      <c r="E50" s="11"/>
    </row>
    <row r="51" spans="1:5" ht="16.5" thickBot="1" x14ac:dyDescent="0.3">
      <c r="A51" s="26">
        <v>0</v>
      </c>
      <c r="B51" s="83">
        <v>16</v>
      </c>
      <c r="C51" s="27" t="s">
        <v>15</v>
      </c>
      <c r="D51" s="27">
        <f t="shared" si="2"/>
        <v>0</v>
      </c>
      <c r="E51" s="32"/>
    </row>
    <row r="52" spans="1:5" ht="16.5" thickBot="1" x14ac:dyDescent="0.3">
      <c r="A52" s="37">
        <v>0</v>
      </c>
      <c r="B52" s="76">
        <v>9</v>
      </c>
      <c r="C52" s="38" t="s">
        <v>18</v>
      </c>
      <c r="D52" s="38">
        <f t="shared" si="2"/>
        <v>0</v>
      </c>
      <c r="E52" s="39"/>
    </row>
    <row r="53" spans="1:5" ht="16.5" thickBot="1" x14ac:dyDescent="0.3">
      <c r="A53" s="26">
        <v>0</v>
      </c>
      <c r="B53" s="83">
        <v>6</v>
      </c>
      <c r="C53" s="27" t="s">
        <v>19</v>
      </c>
      <c r="D53" s="27">
        <f t="shared" si="2"/>
        <v>0</v>
      </c>
      <c r="E53" s="32"/>
    </row>
    <row r="54" spans="1:5" ht="16.5" thickBot="1" x14ac:dyDescent="0.3">
      <c r="A54" s="40">
        <v>0</v>
      </c>
      <c r="B54" s="76">
        <f>D37-D40-D41-D42-D43-D44-D45-D46-D47-D48-D49-D50-D51-D52-D53</f>
        <v>0</v>
      </c>
      <c r="C54" s="38" t="s">
        <v>34</v>
      </c>
      <c r="D54" s="38">
        <f t="shared" si="2"/>
        <v>0</v>
      </c>
      <c r="E54" s="39"/>
    </row>
    <row r="55" spans="1:5" x14ac:dyDescent="0.25">
      <c r="A55" s="27"/>
      <c r="B55" s="94"/>
      <c r="C55" s="48" t="s">
        <v>35</v>
      </c>
      <c r="D55" s="49">
        <f>SUM(D40:D54)</f>
        <v>0</v>
      </c>
      <c r="E55" s="50"/>
    </row>
    <row r="56" spans="1:5" ht="9" customHeight="1" thickBot="1" x14ac:dyDescent="0.3">
      <c r="A56" s="10"/>
      <c r="B56" s="74"/>
      <c r="C56" s="10"/>
      <c r="D56" s="10"/>
      <c r="E56" s="29"/>
    </row>
    <row r="57" spans="1:5" ht="16.5" thickBot="1" x14ac:dyDescent="0.3">
      <c r="A57" s="51"/>
      <c r="B57" s="95"/>
      <c r="C57" s="52" t="s">
        <v>36</v>
      </c>
      <c r="D57" s="53">
        <f>D55+D37+D21</f>
        <v>92.3</v>
      </c>
      <c r="E57" s="54" t="s">
        <v>37</v>
      </c>
    </row>
    <row r="58" spans="1:5" ht="9" customHeight="1" thickBot="1" x14ac:dyDescent="0.3">
      <c r="A58" s="10"/>
      <c r="B58" s="74"/>
      <c r="C58" s="10"/>
      <c r="D58" s="10"/>
      <c r="E58" s="33"/>
    </row>
    <row r="59" spans="1:5" ht="16.5" thickBot="1" x14ac:dyDescent="0.3">
      <c r="A59" s="55" t="s">
        <v>38</v>
      </c>
      <c r="B59" s="84"/>
      <c r="C59" s="56" t="s">
        <v>39</v>
      </c>
      <c r="D59" s="57">
        <f>D57</f>
        <v>92.3</v>
      </c>
      <c r="E59" s="58" t="s">
        <v>37</v>
      </c>
    </row>
    <row r="60" spans="1:5" ht="9" customHeight="1" x14ac:dyDescent="0.25">
      <c r="A60" s="2"/>
      <c r="B60" s="85"/>
      <c r="C60" s="2"/>
      <c r="D60" s="2"/>
      <c r="E60" s="34"/>
    </row>
    <row r="61" spans="1:5" x14ac:dyDescent="0.25">
      <c r="A61" s="59" t="s">
        <v>40</v>
      </c>
      <c r="B61" s="86"/>
      <c r="C61" s="60" t="s">
        <v>41</v>
      </c>
      <c r="D61" s="59" t="s">
        <v>42</v>
      </c>
      <c r="E61" s="59" t="s">
        <v>41</v>
      </c>
    </row>
    <row r="62" spans="1:5" x14ac:dyDescent="0.25">
      <c r="A62" s="2"/>
      <c r="B62" s="85"/>
      <c r="C62" s="2"/>
      <c r="D62" s="2"/>
      <c r="E62" s="2"/>
    </row>
    <row r="63" spans="1:5" x14ac:dyDescent="0.25">
      <c r="A63" s="1" t="s">
        <v>43</v>
      </c>
      <c r="B63" s="87" t="s">
        <v>44</v>
      </c>
      <c r="C63" s="61">
        <f>C65*0.9</f>
        <v>1313028.17802</v>
      </c>
      <c r="D63" s="62" t="s">
        <v>45</v>
      </c>
      <c r="E63" s="61">
        <f>E65*0.9</f>
        <v>1458957.8285099999</v>
      </c>
    </row>
    <row r="64" spans="1:5" x14ac:dyDescent="0.25">
      <c r="A64" s="2"/>
      <c r="B64" s="85"/>
      <c r="C64" s="35"/>
      <c r="D64" s="35"/>
      <c r="E64" s="35"/>
    </row>
    <row r="65" spans="1:5" x14ac:dyDescent="0.25">
      <c r="A65" s="3" t="s">
        <v>46</v>
      </c>
      <c r="B65" s="88" t="s">
        <v>44</v>
      </c>
      <c r="C65" s="63">
        <f>IF(D59&gt;350, (11853.8*D59),D59*(-17.18*D59+17392))</f>
        <v>1458920.1978</v>
      </c>
      <c r="D65" s="64" t="s">
        <v>45</v>
      </c>
      <c r="E65" s="63">
        <f>IF(D59&gt;342, (13170*D59),D59*(-19.09*D59+19325))</f>
        <v>1621064.2538999999</v>
      </c>
    </row>
    <row r="66" spans="1:5" x14ac:dyDescent="0.25">
      <c r="A66" s="2"/>
      <c r="B66" s="85"/>
      <c r="C66" s="35"/>
      <c r="D66" s="35"/>
      <c r="E66" s="35"/>
    </row>
    <row r="67" spans="1:5" x14ac:dyDescent="0.25">
      <c r="A67" s="4" t="s">
        <v>47</v>
      </c>
      <c r="B67" s="89" t="s">
        <v>44</v>
      </c>
      <c r="C67" s="65">
        <f>E65/C65*C65</f>
        <v>1621064.2538999997</v>
      </c>
      <c r="D67" s="66" t="s">
        <v>45</v>
      </c>
      <c r="E67" s="65">
        <f>E65/C65*E65</f>
        <v>1801228.9631983072</v>
      </c>
    </row>
    <row r="68" spans="1:5" x14ac:dyDescent="0.25">
      <c r="A68" s="2"/>
      <c r="B68" s="85"/>
      <c r="C68" s="35"/>
      <c r="D68" s="35"/>
      <c r="E68" s="35"/>
    </row>
    <row r="69" spans="1:5" x14ac:dyDescent="0.25">
      <c r="A69" s="5" t="s">
        <v>48</v>
      </c>
      <c r="B69" s="90" t="s">
        <v>44</v>
      </c>
      <c r="C69" s="67">
        <f>E67/C67*C67</f>
        <v>1801228.9631983072</v>
      </c>
      <c r="D69" s="68" t="s">
        <v>45</v>
      </c>
      <c r="E69" s="67">
        <f>E67/C67*E67</f>
        <v>2001417.1369573553</v>
      </c>
    </row>
    <row r="70" spans="1:5" ht="9" customHeight="1" x14ac:dyDescent="0.25">
      <c r="A70" s="6"/>
      <c r="B70" s="74"/>
      <c r="C70" s="69"/>
      <c r="D70" s="69"/>
      <c r="E70" s="69"/>
    </row>
    <row r="71" spans="1:5" x14ac:dyDescent="0.25">
      <c r="A71" s="35" t="s">
        <v>49</v>
      </c>
      <c r="B71" s="74"/>
      <c r="C71" s="35" t="s">
        <v>50</v>
      </c>
      <c r="D71" s="35"/>
      <c r="E71" s="35" t="s">
        <v>50</v>
      </c>
    </row>
    <row r="72" spans="1:5" ht="9" customHeight="1" x14ac:dyDescent="0.25">
      <c r="A72" s="2"/>
      <c r="B72" s="74"/>
      <c r="C72" s="69"/>
      <c r="D72" s="69"/>
      <c r="E72" s="69"/>
    </row>
    <row r="73" spans="1:5" x14ac:dyDescent="0.25">
      <c r="A73" s="7" t="s">
        <v>51</v>
      </c>
      <c r="B73" s="91" t="s">
        <v>44</v>
      </c>
      <c r="C73" s="70">
        <v>25000</v>
      </c>
      <c r="D73" s="71" t="s">
        <v>42</v>
      </c>
      <c r="E73" s="70">
        <f>D59*1100</f>
        <v>101530</v>
      </c>
    </row>
    <row r="74" spans="1:5" x14ac:dyDescent="0.25">
      <c r="A74" s="6"/>
      <c r="B74" s="74"/>
      <c r="C74" s="69"/>
      <c r="D74" s="69"/>
      <c r="E74" s="69"/>
    </row>
    <row r="75" spans="1:5" x14ac:dyDescent="0.25">
      <c r="A75" s="3" t="s">
        <v>52</v>
      </c>
      <c r="B75" s="88" t="s">
        <v>44</v>
      </c>
      <c r="C75" s="63">
        <v>25000</v>
      </c>
      <c r="D75" s="64" t="s">
        <v>42</v>
      </c>
      <c r="E75" s="63">
        <f>E65*0.031</f>
        <v>50252.991870899998</v>
      </c>
    </row>
    <row r="76" spans="1:5" x14ac:dyDescent="0.25">
      <c r="A76" s="6"/>
      <c r="B76" s="74"/>
      <c r="C76" s="69"/>
      <c r="D76" s="69"/>
      <c r="E76" s="69"/>
    </row>
    <row r="77" spans="1:5" x14ac:dyDescent="0.25">
      <c r="A77" s="8" t="s">
        <v>53</v>
      </c>
      <c r="B77" s="92" t="s">
        <v>44</v>
      </c>
      <c r="C77" s="72">
        <v>25000</v>
      </c>
      <c r="D77" s="73" t="s">
        <v>42</v>
      </c>
      <c r="E77" s="72">
        <f>666.67*D59</f>
        <v>61533.640999999996</v>
      </c>
    </row>
  </sheetData>
  <sheetProtection formatCells="0"/>
  <pageMargins left="0.609375" right="0.7" top="0.375" bottom="0.24062500000000001" header="0.3" footer="0.3"/>
  <pageSetup scale="60" fitToWidth="0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view="pageLayout" zoomScaleNormal="115" workbookViewId="0">
      <selection activeCell="B12" sqref="B12"/>
    </sheetView>
  </sheetViews>
  <sheetFormatPr defaultRowHeight="15.75" x14ac:dyDescent="0.25"/>
  <cols>
    <col min="1" max="1" width="16.140625" style="28" customWidth="1"/>
    <col min="2" max="2" width="13.5703125" style="96" customWidth="1"/>
    <col min="3" max="3" width="62" style="28" customWidth="1"/>
    <col min="4" max="4" width="9.28515625" style="28" customWidth="1"/>
    <col min="5" max="5" width="20.85546875" style="36" bestFit="1" customWidth="1"/>
    <col min="6" max="16384" width="9.140625" style="28"/>
  </cols>
  <sheetData>
    <row r="1" spans="1:5" s="99" customFormat="1" ht="21.75" customHeight="1" thickBot="1" x14ac:dyDescent="0.3">
      <c r="A1" s="97" t="s">
        <v>0</v>
      </c>
      <c r="B1" s="93" t="s">
        <v>1</v>
      </c>
      <c r="C1" s="97" t="s">
        <v>2</v>
      </c>
      <c r="D1" s="97" t="s">
        <v>3</v>
      </c>
      <c r="E1" s="98"/>
    </row>
    <row r="2" spans="1:5" ht="16.5" thickBot="1" x14ac:dyDescent="0.3">
      <c r="A2" s="9">
        <v>1</v>
      </c>
      <c r="B2" s="74">
        <v>16</v>
      </c>
      <c r="C2" s="10" t="s">
        <v>4</v>
      </c>
      <c r="D2" s="10">
        <f t="shared" ref="D2:D18" si="0">A2*B2</f>
        <v>16</v>
      </c>
      <c r="E2" s="11"/>
    </row>
    <row r="3" spans="1:5" ht="16.5" thickBot="1" x14ac:dyDescent="0.3">
      <c r="A3" s="12">
        <v>1</v>
      </c>
      <c r="B3" s="75">
        <v>14</v>
      </c>
      <c r="C3" s="13" t="s">
        <v>5</v>
      </c>
      <c r="D3" s="13">
        <f t="shared" si="0"/>
        <v>14</v>
      </c>
      <c r="E3" s="14"/>
    </row>
    <row r="4" spans="1:5" ht="16.5" thickBot="1" x14ac:dyDescent="0.3">
      <c r="A4" s="9">
        <v>1</v>
      </c>
      <c r="B4" s="74">
        <v>12</v>
      </c>
      <c r="C4" s="10" t="s">
        <v>6</v>
      </c>
      <c r="D4" s="10">
        <f t="shared" si="0"/>
        <v>12</v>
      </c>
      <c r="E4" s="11"/>
    </row>
    <row r="5" spans="1:5" ht="16.5" thickBot="1" x14ac:dyDescent="0.3">
      <c r="A5" s="12">
        <v>1</v>
      </c>
      <c r="B5" s="75">
        <v>6</v>
      </c>
      <c r="C5" s="13" t="s">
        <v>7</v>
      </c>
      <c r="D5" s="13">
        <f t="shared" si="0"/>
        <v>6</v>
      </c>
      <c r="E5" s="14"/>
    </row>
    <row r="6" spans="1:5" ht="16.5" thickBot="1" x14ac:dyDescent="0.3">
      <c r="A6" s="9">
        <v>0</v>
      </c>
      <c r="B6" s="74">
        <v>6</v>
      </c>
      <c r="C6" s="10" t="s">
        <v>8</v>
      </c>
      <c r="D6" s="10">
        <f t="shared" si="0"/>
        <v>0</v>
      </c>
      <c r="E6" s="11"/>
    </row>
    <row r="7" spans="1:5" ht="16.5" thickBot="1" x14ac:dyDescent="0.3">
      <c r="A7" s="12">
        <v>1</v>
      </c>
      <c r="B7" s="75">
        <v>9</v>
      </c>
      <c r="C7" s="13" t="s">
        <v>9</v>
      </c>
      <c r="D7" s="13">
        <f t="shared" si="0"/>
        <v>9</v>
      </c>
      <c r="E7" s="14"/>
    </row>
    <row r="8" spans="1:5" ht="16.5" thickBot="1" x14ac:dyDescent="0.3">
      <c r="A8" s="9">
        <v>0</v>
      </c>
      <c r="B8" s="74">
        <v>12</v>
      </c>
      <c r="C8" s="10" t="s">
        <v>10</v>
      </c>
      <c r="D8" s="10">
        <f t="shared" si="0"/>
        <v>0</v>
      </c>
      <c r="E8" s="11"/>
    </row>
    <row r="9" spans="1:5" ht="16.5" thickBot="1" x14ac:dyDescent="0.3">
      <c r="A9" s="12">
        <v>0</v>
      </c>
      <c r="B9" s="75">
        <v>4</v>
      </c>
      <c r="C9" s="13" t="s">
        <v>11</v>
      </c>
      <c r="D9" s="13">
        <f t="shared" si="0"/>
        <v>0</v>
      </c>
      <c r="E9" s="14"/>
    </row>
    <row r="10" spans="1:5" ht="16.5" thickBot="1" x14ac:dyDescent="0.3">
      <c r="A10" s="9">
        <v>0</v>
      </c>
      <c r="B10" s="74">
        <v>5.7600000000000007</v>
      </c>
      <c r="C10" s="10" t="s">
        <v>12</v>
      </c>
      <c r="D10" s="10">
        <f t="shared" si="0"/>
        <v>0</v>
      </c>
      <c r="E10" s="11"/>
    </row>
    <row r="11" spans="1:5" ht="16.5" thickBot="1" x14ac:dyDescent="0.3">
      <c r="A11" s="12">
        <v>1</v>
      </c>
      <c r="B11" s="75">
        <v>3.5999999999999996</v>
      </c>
      <c r="C11" s="13" t="s">
        <v>13</v>
      </c>
      <c r="D11" s="13">
        <f t="shared" si="0"/>
        <v>3.5999999999999996</v>
      </c>
      <c r="E11" s="14"/>
    </row>
    <row r="12" spans="1:5" ht="16.5" thickBot="1" x14ac:dyDescent="0.3">
      <c r="A12" s="9">
        <v>0</v>
      </c>
      <c r="B12" s="74">
        <v>2</v>
      </c>
      <c r="C12" s="10" t="s">
        <v>14</v>
      </c>
      <c r="D12" s="10">
        <f t="shared" si="0"/>
        <v>0</v>
      </c>
      <c r="E12" s="11"/>
    </row>
    <row r="13" spans="1:5" ht="16.5" thickBot="1" x14ac:dyDescent="0.3">
      <c r="A13" s="12">
        <v>0</v>
      </c>
      <c r="B13" s="75">
        <v>12</v>
      </c>
      <c r="C13" s="13" t="s">
        <v>15</v>
      </c>
      <c r="D13" s="13">
        <f t="shared" si="0"/>
        <v>0</v>
      </c>
      <c r="E13" s="14"/>
    </row>
    <row r="14" spans="1:5" ht="16.5" thickBot="1" x14ac:dyDescent="0.3">
      <c r="A14" s="9">
        <v>0</v>
      </c>
      <c r="B14" s="74">
        <v>9</v>
      </c>
      <c r="C14" s="10" t="s">
        <v>16</v>
      </c>
      <c r="D14" s="10">
        <f t="shared" si="0"/>
        <v>0</v>
      </c>
      <c r="E14" s="11"/>
    </row>
    <row r="15" spans="1:5" ht="16.5" thickBot="1" x14ac:dyDescent="0.3">
      <c r="A15" s="12">
        <v>1</v>
      </c>
      <c r="B15" s="75">
        <v>2</v>
      </c>
      <c r="C15" s="13" t="s">
        <v>17</v>
      </c>
      <c r="D15" s="13">
        <f t="shared" si="0"/>
        <v>2</v>
      </c>
      <c r="E15" s="14"/>
    </row>
    <row r="16" spans="1:5" ht="16.5" thickBot="1" x14ac:dyDescent="0.3">
      <c r="A16" s="9">
        <v>0</v>
      </c>
      <c r="B16" s="74">
        <v>9</v>
      </c>
      <c r="C16" s="10" t="s">
        <v>18</v>
      </c>
      <c r="D16" s="10">
        <f t="shared" si="0"/>
        <v>0</v>
      </c>
      <c r="E16" s="11"/>
    </row>
    <row r="17" spans="1:6" ht="16.5" thickBot="1" x14ac:dyDescent="0.3">
      <c r="A17" s="12">
        <v>1</v>
      </c>
      <c r="B17" s="75">
        <v>6</v>
      </c>
      <c r="C17" s="13" t="s">
        <v>19</v>
      </c>
      <c r="D17" s="13">
        <f t="shared" si="0"/>
        <v>6</v>
      </c>
      <c r="E17" s="14"/>
    </row>
    <row r="18" spans="1:6" ht="16.5" thickBot="1" x14ac:dyDescent="0.3">
      <c r="A18" s="9">
        <v>1</v>
      </c>
      <c r="B18" s="74">
        <v>4.2</v>
      </c>
      <c r="C18" s="10" t="s">
        <v>20</v>
      </c>
      <c r="D18" s="10">
        <f t="shared" si="0"/>
        <v>4.2</v>
      </c>
      <c r="E18" s="11"/>
    </row>
    <row r="19" spans="1:6" ht="16.5" thickBot="1" x14ac:dyDescent="0.3">
      <c r="A19" s="41">
        <v>1</v>
      </c>
      <c r="B19" s="75">
        <v>19.5</v>
      </c>
      <c r="C19" s="13" t="s">
        <v>21</v>
      </c>
      <c r="D19" s="13">
        <f>A19*B19</f>
        <v>19.5</v>
      </c>
      <c r="E19" s="14"/>
    </row>
    <row r="20" spans="1:6" ht="16.5" thickBot="1" x14ac:dyDescent="0.3">
      <c r="A20" s="40">
        <v>0</v>
      </c>
      <c r="B20" s="76">
        <v>2</v>
      </c>
      <c r="C20" s="38" t="s">
        <v>22</v>
      </c>
      <c r="D20" s="38">
        <f>A20*B20</f>
        <v>0</v>
      </c>
      <c r="E20" s="39"/>
      <c r="F20" s="45"/>
    </row>
    <row r="21" spans="1:6" x14ac:dyDescent="0.25">
      <c r="A21" s="13"/>
      <c r="B21" s="77"/>
      <c r="C21" s="42" t="s">
        <v>23</v>
      </c>
      <c r="D21" s="43">
        <f>SUM(D2:D20)</f>
        <v>92.3</v>
      </c>
      <c r="E21" s="44"/>
    </row>
    <row r="22" spans="1:6" x14ac:dyDescent="0.25">
      <c r="A22" s="10"/>
      <c r="B22" s="74"/>
      <c r="C22" s="10"/>
      <c r="D22" s="10"/>
      <c r="E22" s="29"/>
    </row>
    <row r="23" spans="1:6" ht="30.75" thickBot="1" x14ac:dyDescent="0.3">
      <c r="A23" s="46" t="s">
        <v>0</v>
      </c>
      <c r="B23" s="78" t="s">
        <v>1</v>
      </c>
      <c r="C23" s="46" t="s">
        <v>24</v>
      </c>
      <c r="D23" s="46" t="s">
        <v>3</v>
      </c>
      <c r="E23" s="47"/>
    </row>
    <row r="24" spans="1:6" ht="16.5" thickBot="1" x14ac:dyDescent="0.3">
      <c r="A24" s="16">
        <v>0</v>
      </c>
      <c r="B24" s="74">
        <f>2*3</f>
        <v>6</v>
      </c>
      <c r="C24" s="10" t="s">
        <v>25</v>
      </c>
      <c r="D24" s="10">
        <f t="shared" ref="D24:D36" si="1">A24*B24</f>
        <v>0</v>
      </c>
      <c r="E24" s="11"/>
    </row>
    <row r="25" spans="1:6" ht="16.5" thickBot="1" x14ac:dyDescent="0.3">
      <c r="A25" s="17">
        <v>0</v>
      </c>
      <c r="B25" s="79">
        <v>12</v>
      </c>
      <c r="C25" s="18" t="s">
        <v>26</v>
      </c>
      <c r="D25" s="18">
        <f t="shared" si="1"/>
        <v>0</v>
      </c>
      <c r="E25" s="30"/>
    </row>
    <row r="26" spans="1:6" ht="16.5" thickBot="1" x14ac:dyDescent="0.3">
      <c r="A26" s="19">
        <v>0</v>
      </c>
      <c r="B26" s="74">
        <v>16</v>
      </c>
      <c r="C26" s="10" t="s">
        <v>27</v>
      </c>
      <c r="D26" s="10">
        <f t="shared" si="1"/>
        <v>0</v>
      </c>
      <c r="E26" s="11"/>
    </row>
    <row r="27" spans="1:6" ht="16.5" thickBot="1" x14ac:dyDescent="0.3">
      <c r="A27" s="20">
        <v>0</v>
      </c>
      <c r="B27" s="80">
        <v>12</v>
      </c>
      <c r="C27" s="21" t="s">
        <v>10</v>
      </c>
      <c r="D27" s="18">
        <f t="shared" si="1"/>
        <v>0</v>
      </c>
      <c r="E27" s="31"/>
    </row>
    <row r="28" spans="1:6" ht="16.5" thickBot="1" x14ac:dyDescent="0.3">
      <c r="A28" s="19">
        <v>0</v>
      </c>
      <c r="B28" s="74">
        <v>4</v>
      </c>
      <c r="C28" s="10" t="s">
        <v>11</v>
      </c>
      <c r="D28" s="10">
        <f t="shared" si="1"/>
        <v>0</v>
      </c>
      <c r="E28" s="11"/>
    </row>
    <row r="29" spans="1:6" ht="16.5" thickBot="1" x14ac:dyDescent="0.3">
      <c r="A29" s="20">
        <v>0</v>
      </c>
      <c r="B29" s="80">
        <v>10.5</v>
      </c>
      <c r="C29" s="21" t="s">
        <v>28</v>
      </c>
      <c r="D29" s="18">
        <f t="shared" si="1"/>
        <v>0</v>
      </c>
      <c r="E29" s="31"/>
    </row>
    <row r="30" spans="1:6" ht="16.5" thickBot="1" x14ac:dyDescent="0.3">
      <c r="A30" s="19">
        <v>0</v>
      </c>
      <c r="B30" s="74">
        <v>5.7600000000000007</v>
      </c>
      <c r="C30" s="10" t="s">
        <v>12</v>
      </c>
      <c r="D30" s="10">
        <f t="shared" si="1"/>
        <v>0</v>
      </c>
      <c r="E30" s="11"/>
    </row>
    <row r="31" spans="1:6" ht="16.5" thickBot="1" x14ac:dyDescent="0.3">
      <c r="A31" s="20">
        <v>0</v>
      </c>
      <c r="B31" s="80">
        <v>3.5999999999999996</v>
      </c>
      <c r="C31" s="21" t="s">
        <v>13</v>
      </c>
      <c r="D31" s="18">
        <f t="shared" si="1"/>
        <v>0</v>
      </c>
      <c r="E31" s="31"/>
    </row>
    <row r="32" spans="1:6" ht="16.5" thickBot="1" x14ac:dyDescent="0.3">
      <c r="A32" s="19">
        <v>0</v>
      </c>
      <c r="B32" s="74">
        <v>19.5</v>
      </c>
      <c r="C32" s="10" t="s">
        <v>29</v>
      </c>
      <c r="D32" s="10">
        <f t="shared" si="1"/>
        <v>0</v>
      </c>
      <c r="E32" s="11"/>
    </row>
    <row r="33" spans="1:5" ht="16.5" thickBot="1" x14ac:dyDescent="0.3">
      <c r="A33" s="20">
        <v>0</v>
      </c>
      <c r="B33" s="80">
        <v>10</v>
      </c>
      <c r="C33" s="21" t="s">
        <v>30</v>
      </c>
      <c r="D33" s="18">
        <f t="shared" si="1"/>
        <v>0</v>
      </c>
      <c r="E33" s="31"/>
    </row>
    <row r="34" spans="1:5" ht="16.5" thickBot="1" x14ac:dyDescent="0.3">
      <c r="A34" s="19">
        <v>0</v>
      </c>
      <c r="B34" s="74">
        <v>2.4</v>
      </c>
      <c r="C34" s="10" t="s">
        <v>31</v>
      </c>
      <c r="D34" s="10">
        <f t="shared" si="1"/>
        <v>0</v>
      </c>
      <c r="E34" s="11"/>
    </row>
    <row r="35" spans="1:5" ht="16.5" thickBot="1" x14ac:dyDescent="0.3">
      <c r="A35" s="20">
        <v>0</v>
      </c>
      <c r="B35" s="80">
        <v>9</v>
      </c>
      <c r="C35" s="21" t="s">
        <v>18</v>
      </c>
      <c r="D35" s="18">
        <f t="shared" si="1"/>
        <v>0</v>
      </c>
      <c r="E35" s="31"/>
    </row>
    <row r="36" spans="1:5" ht="16.5" thickBot="1" x14ac:dyDescent="0.3">
      <c r="A36" s="22">
        <v>0</v>
      </c>
      <c r="B36" s="74">
        <v>6</v>
      </c>
      <c r="C36" s="10" t="s">
        <v>19</v>
      </c>
      <c r="D36" s="10">
        <f t="shared" si="1"/>
        <v>0</v>
      </c>
      <c r="E36" s="11"/>
    </row>
    <row r="37" spans="1:5" x14ac:dyDescent="0.25">
      <c r="A37" s="21"/>
      <c r="B37" s="81"/>
      <c r="C37" s="23" t="s">
        <v>32</v>
      </c>
      <c r="D37" s="24">
        <f>SUM(D24:D36)</f>
        <v>0</v>
      </c>
      <c r="E37" s="25"/>
    </row>
    <row r="38" spans="1:5" x14ac:dyDescent="0.25">
      <c r="A38" s="10"/>
      <c r="B38" s="74"/>
      <c r="C38" s="10"/>
      <c r="D38" s="10"/>
      <c r="E38" s="15"/>
    </row>
    <row r="39" spans="1:5" s="99" customFormat="1" ht="16.5" thickBot="1" x14ac:dyDescent="0.3">
      <c r="A39" s="100" t="s">
        <v>0</v>
      </c>
      <c r="B39" s="82" t="s">
        <v>1</v>
      </c>
      <c r="C39" s="100" t="s">
        <v>33</v>
      </c>
      <c r="D39" s="100" t="s">
        <v>3</v>
      </c>
      <c r="E39" s="101"/>
    </row>
    <row r="40" spans="1:5" ht="16.5" thickBot="1" x14ac:dyDescent="0.3">
      <c r="A40" s="16">
        <v>0</v>
      </c>
      <c r="B40" s="74">
        <f>2*3</f>
        <v>6</v>
      </c>
      <c r="C40" s="10" t="s">
        <v>25</v>
      </c>
      <c r="D40" s="10">
        <f t="shared" ref="D40:D54" si="2">A40*B40</f>
        <v>0</v>
      </c>
      <c r="E40" s="11"/>
    </row>
    <row r="41" spans="1:5" ht="16.5" thickBot="1" x14ac:dyDescent="0.3">
      <c r="A41" s="26">
        <v>0</v>
      </c>
      <c r="B41" s="83">
        <v>12</v>
      </c>
      <c r="C41" s="27" t="s">
        <v>26</v>
      </c>
      <c r="D41" s="27">
        <f t="shared" si="2"/>
        <v>0</v>
      </c>
      <c r="E41" s="32"/>
    </row>
    <row r="42" spans="1:5" ht="16.5" thickBot="1" x14ac:dyDescent="0.3">
      <c r="A42" s="19">
        <v>0</v>
      </c>
      <c r="B42" s="74">
        <v>16</v>
      </c>
      <c r="C42" s="10" t="s">
        <v>27</v>
      </c>
      <c r="D42" s="10">
        <f t="shared" si="2"/>
        <v>0</v>
      </c>
      <c r="E42" s="11"/>
    </row>
    <row r="43" spans="1:5" ht="16.5" thickBot="1" x14ac:dyDescent="0.3">
      <c r="A43" s="26">
        <v>0</v>
      </c>
      <c r="B43" s="83">
        <v>12</v>
      </c>
      <c r="C43" s="27" t="s">
        <v>10</v>
      </c>
      <c r="D43" s="27">
        <f t="shared" si="2"/>
        <v>0</v>
      </c>
      <c r="E43" s="32"/>
    </row>
    <row r="44" spans="1:5" ht="16.5" thickBot="1" x14ac:dyDescent="0.3">
      <c r="A44" s="19">
        <v>0</v>
      </c>
      <c r="B44" s="74">
        <v>4</v>
      </c>
      <c r="C44" s="10" t="s">
        <v>11</v>
      </c>
      <c r="D44" s="10">
        <f t="shared" si="2"/>
        <v>0</v>
      </c>
      <c r="E44" s="11"/>
    </row>
    <row r="45" spans="1:5" ht="16.5" thickBot="1" x14ac:dyDescent="0.3">
      <c r="A45" s="26">
        <v>0</v>
      </c>
      <c r="B45" s="83">
        <v>10.5</v>
      </c>
      <c r="C45" s="27" t="s">
        <v>28</v>
      </c>
      <c r="D45" s="27">
        <f t="shared" si="2"/>
        <v>0</v>
      </c>
      <c r="E45" s="32"/>
    </row>
    <row r="46" spans="1:5" ht="16.5" thickBot="1" x14ac:dyDescent="0.3">
      <c r="A46" s="19">
        <v>0</v>
      </c>
      <c r="B46" s="74">
        <v>5.7600000000000007</v>
      </c>
      <c r="C46" s="10" t="s">
        <v>12</v>
      </c>
      <c r="D46" s="10">
        <f t="shared" si="2"/>
        <v>0</v>
      </c>
      <c r="E46" s="11"/>
    </row>
    <row r="47" spans="1:5" ht="16.5" thickBot="1" x14ac:dyDescent="0.3">
      <c r="A47" s="26">
        <v>0</v>
      </c>
      <c r="B47" s="83">
        <v>3.5999999999999996</v>
      </c>
      <c r="C47" s="27" t="s">
        <v>13</v>
      </c>
      <c r="D47" s="27">
        <f t="shared" si="2"/>
        <v>0</v>
      </c>
      <c r="E47" s="32"/>
    </row>
    <row r="48" spans="1:5" ht="16.5" thickBot="1" x14ac:dyDescent="0.3">
      <c r="A48" s="19">
        <v>0</v>
      </c>
      <c r="B48" s="74">
        <v>10</v>
      </c>
      <c r="C48" s="10" t="s">
        <v>29</v>
      </c>
      <c r="D48" s="10">
        <f t="shared" si="2"/>
        <v>0</v>
      </c>
      <c r="E48" s="11"/>
    </row>
    <row r="49" spans="1:5" ht="16.5" thickBot="1" x14ac:dyDescent="0.3">
      <c r="A49" s="26">
        <v>0</v>
      </c>
      <c r="B49" s="83">
        <v>10</v>
      </c>
      <c r="C49" s="27" t="s">
        <v>30</v>
      </c>
      <c r="D49" s="27">
        <f t="shared" si="2"/>
        <v>0</v>
      </c>
      <c r="E49" s="32"/>
    </row>
    <row r="50" spans="1:5" ht="16.5" thickBot="1" x14ac:dyDescent="0.3">
      <c r="A50" s="19">
        <v>0</v>
      </c>
      <c r="B50" s="74">
        <v>2.4</v>
      </c>
      <c r="C50" s="10" t="s">
        <v>31</v>
      </c>
      <c r="D50" s="10">
        <f t="shared" si="2"/>
        <v>0</v>
      </c>
      <c r="E50" s="11"/>
    </row>
    <row r="51" spans="1:5" ht="16.5" thickBot="1" x14ac:dyDescent="0.3">
      <c r="A51" s="26">
        <v>0</v>
      </c>
      <c r="B51" s="83">
        <v>16</v>
      </c>
      <c r="C51" s="27" t="s">
        <v>15</v>
      </c>
      <c r="D51" s="27">
        <f t="shared" ref="D51" si="3">A51*B51</f>
        <v>0</v>
      </c>
      <c r="E51" s="32"/>
    </row>
    <row r="52" spans="1:5" ht="16.5" thickBot="1" x14ac:dyDescent="0.3">
      <c r="A52" s="37">
        <v>0</v>
      </c>
      <c r="B52" s="76">
        <v>9</v>
      </c>
      <c r="C52" s="38" t="s">
        <v>18</v>
      </c>
      <c r="D52" s="38">
        <f t="shared" si="2"/>
        <v>0</v>
      </c>
      <c r="E52" s="39"/>
    </row>
    <row r="53" spans="1:5" ht="16.5" thickBot="1" x14ac:dyDescent="0.3">
      <c r="A53" s="26">
        <v>0</v>
      </c>
      <c r="B53" s="83">
        <v>6</v>
      </c>
      <c r="C53" s="27" t="s">
        <v>19</v>
      </c>
      <c r="D53" s="27">
        <f t="shared" si="2"/>
        <v>0</v>
      </c>
      <c r="E53" s="32"/>
    </row>
    <row r="54" spans="1:5" ht="16.5" thickBot="1" x14ac:dyDescent="0.3">
      <c r="A54" s="40">
        <v>0</v>
      </c>
      <c r="B54" s="76">
        <f>D37-D40-D41-D42-D43-D44-D45-D46-D47-D48-D49-D50-D51-D52-D53</f>
        <v>0</v>
      </c>
      <c r="C54" s="38" t="s">
        <v>34</v>
      </c>
      <c r="D54" s="38">
        <f t="shared" si="2"/>
        <v>0</v>
      </c>
      <c r="E54" s="39"/>
    </row>
    <row r="55" spans="1:5" x14ac:dyDescent="0.25">
      <c r="A55" s="27"/>
      <c r="B55" s="94"/>
      <c r="C55" s="48" t="s">
        <v>35</v>
      </c>
      <c r="D55" s="49">
        <f>SUM(D40:D54)</f>
        <v>0</v>
      </c>
      <c r="E55" s="50"/>
    </row>
    <row r="56" spans="1:5" ht="16.5" thickBot="1" x14ac:dyDescent="0.3">
      <c r="A56" s="10"/>
      <c r="B56" s="74"/>
      <c r="C56" s="10"/>
      <c r="D56" s="10"/>
      <c r="E56" s="29"/>
    </row>
    <row r="57" spans="1:5" ht="16.5" thickBot="1" x14ac:dyDescent="0.3">
      <c r="A57" s="51"/>
      <c r="B57" s="95"/>
      <c r="C57" s="52" t="s">
        <v>36</v>
      </c>
      <c r="D57" s="53">
        <f>D55+D37+D21</f>
        <v>92.3</v>
      </c>
      <c r="E57" s="54" t="s">
        <v>37</v>
      </c>
    </row>
    <row r="58" spans="1:5" ht="16.5" thickBot="1" x14ac:dyDescent="0.3">
      <c r="A58" s="10"/>
      <c r="B58" s="74"/>
      <c r="C58" s="10"/>
      <c r="D58" s="10"/>
      <c r="E58" s="33"/>
    </row>
    <row r="59" spans="1:5" ht="16.5" thickBot="1" x14ac:dyDescent="0.3">
      <c r="A59" s="55" t="s">
        <v>38</v>
      </c>
      <c r="B59" s="84"/>
      <c r="C59" s="56" t="s">
        <v>39</v>
      </c>
      <c r="D59" s="57">
        <f>D57</f>
        <v>92.3</v>
      </c>
      <c r="E59" s="58" t="s">
        <v>37</v>
      </c>
    </row>
    <row r="60" spans="1:5" x14ac:dyDescent="0.25">
      <c r="A60" s="2"/>
      <c r="B60" s="85"/>
      <c r="C60" s="2"/>
      <c r="D60" s="2"/>
      <c r="E60" s="34"/>
    </row>
    <row r="61" spans="1:5" x14ac:dyDescent="0.25">
      <c r="A61" s="59" t="s">
        <v>40</v>
      </c>
      <c r="B61" s="86"/>
      <c r="C61" s="60" t="s">
        <v>41</v>
      </c>
      <c r="D61" s="59" t="s">
        <v>42</v>
      </c>
      <c r="E61" s="59" t="s">
        <v>41</v>
      </c>
    </row>
    <row r="62" spans="1:5" x14ac:dyDescent="0.25">
      <c r="A62" s="2"/>
      <c r="B62" s="85"/>
      <c r="C62" s="2"/>
      <c r="D62" s="2"/>
      <c r="E62" s="2"/>
    </row>
    <row r="63" spans="1:5" x14ac:dyDescent="0.25">
      <c r="A63" s="1" t="s">
        <v>43</v>
      </c>
      <c r="B63" s="87" t="s">
        <v>44</v>
      </c>
      <c r="C63" s="61">
        <f>C65*0.9</f>
        <v>1313028.17802</v>
      </c>
      <c r="D63" s="62" t="s">
        <v>45</v>
      </c>
      <c r="E63" s="61">
        <f>E65*0.9</f>
        <v>1458957.8285099999</v>
      </c>
    </row>
    <row r="64" spans="1:5" x14ac:dyDescent="0.25">
      <c r="A64" s="2"/>
      <c r="B64" s="85"/>
      <c r="C64" s="35"/>
      <c r="D64" s="35"/>
      <c r="E64" s="35"/>
    </row>
    <row r="65" spans="1:5" x14ac:dyDescent="0.25">
      <c r="A65" s="3" t="s">
        <v>46</v>
      </c>
      <c r="B65" s="88" t="s">
        <v>44</v>
      </c>
      <c r="C65" s="63">
        <f>IF(D59&gt;350, (11853.8*D59),D59*(-17.18*D59+17392))</f>
        <v>1458920.1978</v>
      </c>
      <c r="D65" s="64" t="s">
        <v>45</v>
      </c>
      <c r="E65" s="63">
        <f>IF(D59&gt;342, (13170*D59),D59*(-19.09*D59+19325))</f>
        <v>1621064.2538999999</v>
      </c>
    </row>
    <row r="66" spans="1:5" x14ac:dyDescent="0.25">
      <c r="A66" s="2"/>
      <c r="B66" s="85"/>
      <c r="C66" s="35"/>
      <c r="D66" s="35"/>
      <c r="E66" s="35"/>
    </row>
    <row r="67" spans="1:5" x14ac:dyDescent="0.25">
      <c r="A67" s="4" t="s">
        <v>47</v>
      </c>
      <c r="B67" s="89" t="s">
        <v>44</v>
      </c>
      <c r="C67" s="65">
        <f>E65/C65*C65</f>
        <v>1621064.2538999997</v>
      </c>
      <c r="D67" s="66" t="s">
        <v>45</v>
      </c>
      <c r="E67" s="65">
        <f>E65/C65*E65</f>
        <v>1801228.9631983072</v>
      </c>
    </row>
    <row r="68" spans="1:5" x14ac:dyDescent="0.25">
      <c r="A68" s="2"/>
      <c r="B68" s="85"/>
      <c r="C68" s="35"/>
      <c r="D68" s="35"/>
      <c r="E68" s="35"/>
    </row>
    <row r="69" spans="1:5" x14ac:dyDescent="0.25">
      <c r="A69" s="5" t="s">
        <v>48</v>
      </c>
      <c r="B69" s="90" t="s">
        <v>44</v>
      </c>
      <c r="C69" s="67">
        <f>E67/C67*C67</f>
        <v>1801228.9631983072</v>
      </c>
      <c r="D69" s="68" t="s">
        <v>45</v>
      </c>
      <c r="E69" s="67">
        <f>E67/C67*E67</f>
        <v>2001417.1369573553</v>
      </c>
    </row>
    <row r="70" spans="1:5" x14ac:dyDescent="0.25">
      <c r="A70" s="6"/>
      <c r="B70" s="74"/>
      <c r="C70" s="69"/>
      <c r="D70" s="69"/>
      <c r="E70" s="69"/>
    </row>
    <row r="71" spans="1:5" x14ac:dyDescent="0.25">
      <c r="A71" s="35" t="s">
        <v>49</v>
      </c>
      <c r="B71" s="74"/>
      <c r="C71" s="35" t="s">
        <v>50</v>
      </c>
      <c r="D71" s="35"/>
      <c r="E71" s="35" t="s">
        <v>50</v>
      </c>
    </row>
    <row r="72" spans="1:5" x14ac:dyDescent="0.25">
      <c r="A72" s="2"/>
      <c r="B72" s="74"/>
      <c r="C72" s="69"/>
      <c r="D72" s="69"/>
      <c r="E72" s="69"/>
    </row>
    <row r="73" spans="1:5" x14ac:dyDescent="0.25">
      <c r="A73" s="7" t="s">
        <v>51</v>
      </c>
      <c r="B73" s="91" t="s">
        <v>44</v>
      </c>
      <c r="C73" s="70">
        <v>25000</v>
      </c>
      <c r="D73" s="71" t="s">
        <v>42</v>
      </c>
      <c r="E73" s="70">
        <f>D59*1100</f>
        <v>101530</v>
      </c>
    </row>
    <row r="74" spans="1:5" x14ac:dyDescent="0.25">
      <c r="A74" s="6"/>
      <c r="B74" s="74"/>
      <c r="C74" s="69"/>
      <c r="D74" s="69"/>
      <c r="E74" s="69"/>
    </row>
    <row r="75" spans="1:5" x14ac:dyDescent="0.25">
      <c r="A75" s="3" t="s">
        <v>52</v>
      </c>
      <c r="B75" s="88" t="s">
        <v>44</v>
      </c>
      <c r="C75" s="63">
        <v>25000</v>
      </c>
      <c r="D75" s="64" t="s">
        <v>42</v>
      </c>
      <c r="E75" s="63">
        <f>E65*0.031</f>
        <v>50252.991870899998</v>
      </c>
    </row>
    <row r="76" spans="1:5" x14ac:dyDescent="0.25">
      <c r="A76" s="6"/>
      <c r="B76" s="74"/>
      <c r="C76" s="69"/>
      <c r="D76" s="69"/>
      <c r="E76" s="69"/>
    </row>
    <row r="77" spans="1:5" x14ac:dyDescent="0.25">
      <c r="A77" s="8" t="s">
        <v>53</v>
      </c>
      <c r="B77" s="92" t="s">
        <v>44</v>
      </c>
      <c r="C77" s="72">
        <v>25000</v>
      </c>
      <c r="D77" s="73" t="s">
        <v>42</v>
      </c>
      <c r="E77" s="72">
        <f>666.67*D59</f>
        <v>61533.640999999996</v>
      </c>
    </row>
  </sheetData>
  <sheetProtection formatCells="0"/>
  <pageMargins left="0.609375" right="0.7" top="0.47322916666666665" bottom="0.24062500000000001" header="0.3" footer="0.3"/>
  <pageSetup scale="69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46" workbookViewId="0">
      <selection activeCell="A62" sqref="A62"/>
    </sheetView>
  </sheetViews>
  <sheetFormatPr defaultRowHeight="15" x14ac:dyDescent="0.25"/>
  <cols>
    <col min="1" max="1" width="67.5703125" customWidth="1"/>
    <col min="2" max="2" width="73.28515625" customWidth="1"/>
    <col min="3" max="3" width="70.42578125" bestFit="1" customWidth="1"/>
    <col min="4" max="4" width="92.5703125" bestFit="1" customWidth="1"/>
    <col min="5" max="5" width="70.42578125" bestFit="1" customWidth="1"/>
  </cols>
  <sheetData>
    <row r="1" spans="1:2" ht="15.75" x14ac:dyDescent="0.25">
      <c r="A1" s="102" t="s">
        <v>54</v>
      </c>
      <c r="B1" s="103" t="s">
        <v>55</v>
      </c>
    </row>
    <row r="2" spans="1:2" ht="15.75" x14ac:dyDescent="0.25">
      <c r="A2" s="102" t="s">
        <v>56</v>
      </c>
      <c r="B2" s="104" t="s">
        <v>57</v>
      </c>
    </row>
    <row r="3" spans="1:2" ht="15.75" x14ac:dyDescent="0.25">
      <c r="A3" s="102" t="s">
        <v>58</v>
      </c>
      <c r="B3" s="104" t="s">
        <v>59</v>
      </c>
    </row>
    <row r="4" spans="1:2" ht="15.75" x14ac:dyDescent="0.25">
      <c r="A4" s="102" t="s">
        <v>60</v>
      </c>
      <c r="B4" s="104" t="s">
        <v>61</v>
      </c>
    </row>
    <row r="5" spans="1:2" ht="15.75" x14ac:dyDescent="0.25">
      <c r="A5" s="102" t="s">
        <v>62</v>
      </c>
      <c r="B5" s="104" t="s">
        <v>61</v>
      </c>
    </row>
    <row r="6" spans="1:2" ht="15.75" x14ac:dyDescent="0.25">
      <c r="A6" s="102" t="s">
        <v>63</v>
      </c>
      <c r="B6" s="104" t="s">
        <v>64</v>
      </c>
    </row>
    <row r="7" spans="1:2" ht="15.75" x14ac:dyDescent="0.25">
      <c r="A7" s="102" t="s">
        <v>65</v>
      </c>
      <c r="B7" s="104" t="s">
        <v>66</v>
      </c>
    </row>
    <row r="8" spans="1:2" ht="15.75" x14ac:dyDescent="0.25">
      <c r="A8" s="102" t="s">
        <v>67</v>
      </c>
      <c r="B8" s="104" t="s">
        <v>68</v>
      </c>
    </row>
    <row r="9" spans="1:2" ht="15.75" x14ac:dyDescent="0.25">
      <c r="A9" s="102" t="s">
        <v>69</v>
      </c>
      <c r="B9" s="104" t="s">
        <v>70</v>
      </c>
    </row>
    <row r="10" spans="1:2" ht="15.75" x14ac:dyDescent="0.25">
      <c r="A10" s="102" t="s">
        <v>71</v>
      </c>
      <c r="B10" s="104" t="s">
        <v>72</v>
      </c>
    </row>
    <row r="11" spans="1:2" ht="15.75" x14ac:dyDescent="0.25">
      <c r="A11" s="102" t="s">
        <v>73</v>
      </c>
      <c r="B11" s="104" t="s">
        <v>74</v>
      </c>
    </row>
    <row r="12" spans="1:2" ht="15.75" x14ac:dyDescent="0.25">
      <c r="A12" s="102" t="s">
        <v>75</v>
      </c>
      <c r="B12" s="104" t="s">
        <v>76</v>
      </c>
    </row>
    <row r="13" spans="1:2" ht="15.75" x14ac:dyDescent="0.25">
      <c r="A13" s="102" t="s">
        <v>77</v>
      </c>
      <c r="B13" s="104" t="s">
        <v>78</v>
      </c>
    </row>
    <row r="14" spans="1:2" ht="15.75" x14ac:dyDescent="0.25">
      <c r="A14" s="105"/>
      <c r="B14" s="105"/>
    </row>
    <row r="15" spans="1:2" ht="15.75" x14ac:dyDescent="0.25">
      <c r="A15" s="102" t="s">
        <v>54</v>
      </c>
      <c r="B15" s="106" t="s">
        <v>79</v>
      </c>
    </row>
    <row r="16" spans="1:2" ht="15.75" x14ac:dyDescent="0.25">
      <c r="A16" s="102" t="s">
        <v>56</v>
      </c>
      <c r="B16" s="107" t="s">
        <v>80</v>
      </c>
    </row>
    <row r="17" spans="1:2" ht="15.75" x14ac:dyDescent="0.25">
      <c r="A17" s="102" t="s">
        <v>58</v>
      </c>
      <c r="B17" s="107" t="s">
        <v>81</v>
      </c>
    </row>
    <row r="18" spans="1:2" ht="15.75" x14ac:dyDescent="0.25">
      <c r="A18" s="102" t="s">
        <v>60</v>
      </c>
      <c r="B18" s="107" t="s">
        <v>82</v>
      </c>
    </row>
    <row r="19" spans="1:2" ht="15.75" x14ac:dyDescent="0.25">
      <c r="A19" s="102" t="s">
        <v>62</v>
      </c>
      <c r="B19" s="107" t="s">
        <v>82</v>
      </c>
    </row>
    <row r="20" spans="1:2" ht="15.75" x14ac:dyDescent="0.25">
      <c r="A20" s="102" t="s">
        <v>63</v>
      </c>
      <c r="B20" s="107" t="s">
        <v>83</v>
      </c>
    </row>
    <row r="21" spans="1:2" ht="15.75" x14ac:dyDescent="0.25">
      <c r="A21" s="102" t="s">
        <v>65</v>
      </c>
      <c r="B21" s="107" t="s">
        <v>66</v>
      </c>
    </row>
    <row r="22" spans="1:2" ht="15.75" x14ac:dyDescent="0.25">
      <c r="A22" s="102" t="s">
        <v>67</v>
      </c>
      <c r="B22" s="107" t="s">
        <v>84</v>
      </c>
    </row>
    <row r="23" spans="1:2" ht="15.75" x14ac:dyDescent="0.25">
      <c r="A23" s="102" t="s">
        <v>69</v>
      </c>
      <c r="B23" s="107" t="s">
        <v>70</v>
      </c>
    </row>
    <row r="24" spans="1:2" ht="15.75" x14ac:dyDescent="0.25">
      <c r="A24" s="102" t="s">
        <v>71</v>
      </c>
      <c r="B24" s="107" t="s">
        <v>85</v>
      </c>
    </row>
    <row r="25" spans="1:2" ht="15.75" x14ac:dyDescent="0.25">
      <c r="A25" s="102" t="s">
        <v>73</v>
      </c>
      <c r="B25" s="107" t="s">
        <v>86</v>
      </c>
    </row>
    <row r="26" spans="1:2" ht="15.75" x14ac:dyDescent="0.25">
      <c r="A26" s="102" t="s">
        <v>75</v>
      </c>
      <c r="B26" s="107" t="s">
        <v>87</v>
      </c>
    </row>
    <row r="27" spans="1:2" ht="15.75" x14ac:dyDescent="0.25">
      <c r="A27" s="102" t="s">
        <v>77</v>
      </c>
      <c r="B27" s="107" t="s">
        <v>78</v>
      </c>
    </row>
    <row r="28" spans="1:2" ht="15.75" x14ac:dyDescent="0.25">
      <c r="A28" s="105"/>
      <c r="B28" s="105"/>
    </row>
    <row r="29" spans="1:2" ht="15.75" x14ac:dyDescent="0.25">
      <c r="A29" s="102" t="s">
        <v>54</v>
      </c>
      <c r="B29" s="108" t="s">
        <v>88</v>
      </c>
    </row>
    <row r="30" spans="1:2" ht="15.75" x14ac:dyDescent="0.25">
      <c r="A30" s="102" t="s">
        <v>56</v>
      </c>
      <c r="B30" s="109" t="s">
        <v>89</v>
      </c>
    </row>
    <row r="31" spans="1:2" ht="15.75" x14ac:dyDescent="0.25">
      <c r="A31" s="102" t="s">
        <v>58</v>
      </c>
      <c r="B31" s="109" t="s">
        <v>90</v>
      </c>
    </row>
    <row r="32" spans="1:2" ht="15.75" x14ac:dyDescent="0.25">
      <c r="A32" s="102" t="s">
        <v>60</v>
      </c>
      <c r="B32" s="109" t="s">
        <v>91</v>
      </c>
    </row>
    <row r="33" spans="1:2" ht="15.75" x14ac:dyDescent="0.25">
      <c r="A33" s="102" t="s">
        <v>62</v>
      </c>
      <c r="B33" s="109" t="s">
        <v>91</v>
      </c>
    </row>
    <row r="34" spans="1:2" ht="15.75" x14ac:dyDescent="0.25">
      <c r="A34" s="102" t="s">
        <v>63</v>
      </c>
      <c r="B34" s="109" t="s">
        <v>83</v>
      </c>
    </row>
    <row r="35" spans="1:2" ht="15.75" x14ac:dyDescent="0.25">
      <c r="A35" s="102" t="s">
        <v>65</v>
      </c>
      <c r="B35" s="109" t="s">
        <v>92</v>
      </c>
    </row>
    <row r="36" spans="1:2" ht="15.75" x14ac:dyDescent="0.25">
      <c r="A36" s="102" t="s">
        <v>67</v>
      </c>
      <c r="B36" s="109" t="s">
        <v>93</v>
      </c>
    </row>
    <row r="37" spans="1:2" ht="15.75" x14ac:dyDescent="0.25">
      <c r="A37" s="102" t="s">
        <v>69</v>
      </c>
      <c r="B37" s="109" t="s">
        <v>94</v>
      </c>
    </row>
    <row r="38" spans="1:2" ht="15.75" x14ac:dyDescent="0.25">
      <c r="A38" s="102" t="s">
        <v>71</v>
      </c>
      <c r="B38" s="109" t="s">
        <v>95</v>
      </c>
    </row>
    <row r="39" spans="1:2" ht="15.75" x14ac:dyDescent="0.25">
      <c r="A39" s="102" t="s">
        <v>73</v>
      </c>
      <c r="B39" s="109" t="s">
        <v>96</v>
      </c>
    </row>
    <row r="40" spans="1:2" ht="15.75" x14ac:dyDescent="0.25">
      <c r="A40" s="102" t="s">
        <v>75</v>
      </c>
      <c r="B40" s="109" t="s">
        <v>97</v>
      </c>
    </row>
    <row r="41" spans="1:2" ht="15.75" x14ac:dyDescent="0.25">
      <c r="A41" s="102" t="s">
        <v>77</v>
      </c>
      <c r="B41" s="109" t="s">
        <v>98</v>
      </c>
    </row>
    <row r="42" spans="1:2" ht="15.75" x14ac:dyDescent="0.25">
      <c r="A42" s="105"/>
      <c r="B42" s="105"/>
    </row>
    <row r="43" spans="1:2" ht="15.75" x14ac:dyDescent="0.25">
      <c r="A43" s="102" t="s">
        <v>54</v>
      </c>
      <c r="B43" s="110" t="s">
        <v>99</v>
      </c>
    </row>
    <row r="44" spans="1:2" ht="15.75" x14ac:dyDescent="0.25">
      <c r="A44" s="102" t="s">
        <v>56</v>
      </c>
      <c r="B44" s="111" t="s">
        <v>100</v>
      </c>
    </row>
    <row r="45" spans="1:2" ht="15.75" x14ac:dyDescent="0.25">
      <c r="A45" s="102" t="s">
        <v>58</v>
      </c>
      <c r="B45" s="111" t="s">
        <v>101</v>
      </c>
    </row>
    <row r="46" spans="1:2" ht="15.75" x14ac:dyDescent="0.25">
      <c r="A46" s="102" t="s">
        <v>60</v>
      </c>
      <c r="B46" s="111" t="s">
        <v>91</v>
      </c>
    </row>
    <row r="47" spans="1:2" ht="15.75" x14ac:dyDescent="0.25">
      <c r="A47" s="102" t="s">
        <v>62</v>
      </c>
      <c r="B47" s="111" t="s">
        <v>91</v>
      </c>
    </row>
    <row r="48" spans="1:2" ht="15.75" x14ac:dyDescent="0.25">
      <c r="A48" s="102" t="s">
        <v>63</v>
      </c>
      <c r="B48" s="111" t="s">
        <v>102</v>
      </c>
    </row>
    <row r="49" spans="1:2" ht="15.75" x14ac:dyDescent="0.25">
      <c r="A49" s="102" t="s">
        <v>65</v>
      </c>
      <c r="B49" s="111" t="s">
        <v>103</v>
      </c>
    </row>
    <row r="50" spans="1:2" ht="15.75" x14ac:dyDescent="0.25">
      <c r="A50" s="102" t="s">
        <v>67</v>
      </c>
      <c r="B50" s="111" t="s">
        <v>104</v>
      </c>
    </row>
    <row r="51" spans="1:2" ht="15.75" x14ac:dyDescent="0.25">
      <c r="A51" s="102" t="s">
        <v>69</v>
      </c>
      <c r="B51" s="111" t="s">
        <v>105</v>
      </c>
    </row>
    <row r="52" spans="1:2" ht="15.75" x14ac:dyDescent="0.25">
      <c r="A52" s="102" t="s">
        <v>71</v>
      </c>
      <c r="B52" s="111" t="s">
        <v>106</v>
      </c>
    </row>
    <row r="53" spans="1:2" ht="15.75" x14ac:dyDescent="0.25">
      <c r="A53" s="102" t="s">
        <v>73</v>
      </c>
      <c r="B53" s="111" t="s">
        <v>107</v>
      </c>
    </row>
    <row r="54" spans="1:2" ht="15.75" x14ac:dyDescent="0.25">
      <c r="A54" s="102" t="s">
        <v>75</v>
      </c>
      <c r="B54" s="111" t="s">
        <v>108</v>
      </c>
    </row>
    <row r="55" spans="1:2" ht="15.75" x14ac:dyDescent="0.25">
      <c r="A55" s="102" t="s">
        <v>77</v>
      </c>
      <c r="B55" s="111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1" sqref="B1"/>
    </sheetView>
  </sheetViews>
  <sheetFormatPr defaultRowHeight="19.5" x14ac:dyDescent="0.3"/>
  <cols>
    <col min="1" max="1" width="34" style="137" customWidth="1"/>
    <col min="2" max="2" width="19" style="137" bestFit="1" customWidth="1"/>
    <col min="3" max="3" width="43.7109375" style="137" customWidth="1"/>
    <col min="4" max="4" width="18.85546875" style="137" bestFit="1" customWidth="1"/>
  </cols>
  <sheetData>
    <row r="1" spans="1:5" ht="15.75" x14ac:dyDescent="0.25">
      <c r="A1" s="112" t="s">
        <v>38</v>
      </c>
      <c r="B1" s="113">
        <v>80</v>
      </c>
      <c r="C1" s="114" t="s">
        <v>110</v>
      </c>
      <c r="D1" s="112"/>
      <c r="E1" s="115"/>
    </row>
    <row r="2" spans="1:5" ht="15.75" x14ac:dyDescent="0.25">
      <c r="A2" s="116"/>
      <c r="B2" s="116"/>
      <c r="C2" s="116"/>
      <c r="D2" s="116"/>
      <c r="E2" s="117"/>
    </row>
    <row r="3" spans="1:5" ht="15.75" x14ac:dyDescent="0.25">
      <c r="A3" s="118" t="s">
        <v>40</v>
      </c>
      <c r="B3" s="119" t="s">
        <v>41</v>
      </c>
      <c r="C3" s="118" t="s">
        <v>42</v>
      </c>
      <c r="D3" s="118" t="s">
        <v>41</v>
      </c>
      <c r="E3" s="118"/>
    </row>
    <row r="4" spans="1:5" ht="15.75" x14ac:dyDescent="0.25">
      <c r="A4" s="116"/>
      <c r="B4" s="116"/>
      <c r="C4" s="116"/>
      <c r="D4" s="116"/>
      <c r="E4" s="116"/>
    </row>
    <row r="5" spans="1:5" ht="15.75" x14ac:dyDescent="0.25">
      <c r="A5" s="120" t="s">
        <v>43</v>
      </c>
      <c r="B5" s="121">
        <f>B7*0.9</f>
        <v>1153267.2</v>
      </c>
      <c r="C5" s="120" t="s">
        <v>45</v>
      </c>
      <c r="D5" s="121">
        <f>D7*0.9</f>
        <v>1281441.6000000001</v>
      </c>
      <c r="E5" s="120"/>
    </row>
    <row r="6" spans="1:5" ht="15.75" x14ac:dyDescent="0.25">
      <c r="A6" s="116"/>
      <c r="B6" s="116"/>
      <c r="C6" s="116"/>
      <c r="D6" s="116"/>
      <c r="E6" s="116"/>
    </row>
    <row r="7" spans="1:5" ht="15.75" x14ac:dyDescent="0.25">
      <c r="A7" s="122" t="s">
        <v>46</v>
      </c>
      <c r="B7" s="123">
        <f>IF(B1&gt;350, (11853.8*B1),B1*(-17.18*B1+17392))</f>
        <v>1281408</v>
      </c>
      <c r="C7" s="122" t="s">
        <v>45</v>
      </c>
      <c r="D7" s="123">
        <f>IF(B1&gt;342, (13170*B1),B1*(-19.09*B1+19325))</f>
        <v>1423824</v>
      </c>
      <c r="E7" s="122"/>
    </row>
    <row r="8" spans="1:5" ht="15.75" x14ac:dyDescent="0.25">
      <c r="A8" s="116"/>
      <c r="B8" s="116"/>
      <c r="C8" s="116"/>
      <c r="D8" s="116"/>
      <c r="E8" s="116"/>
    </row>
    <row r="9" spans="1:5" ht="15.75" x14ac:dyDescent="0.25">
      <c r="A9" s="124" t="s">
        <v>47</v>
      </c>
      <c r="B9" s="125">
        <f>D7/B7*B7</f>
        <v>1423824</v>
      </c>
      <c r="C9" s="124" t="s">
        <v>45</v>
      </c>
      <c r="D9" s="125">
        <f>D7/B7*D7</f>
        <v>1582068.1492358404</v>
      </c>
      <c r="E9" s="124"/>
    </row>
    <row r="10" spans="1:5" ht="15.75" x14ac:dyDescent="0.25">
      <c r="A10" s="116"/>
      <c r="B10" s="116"/>
      <c r="C10" s="116"/>
      <c r="D10" s="116"/>
      <c r="E10" s="116"/>
    </row>
    <row r="11" spans="1:5" ht="15.75" x14ac:dyDescent="0.25">
      <c r="A11" s="126" t="s">
        <v>48</v>
      </c>
      <c r="B11" s="127">
        <f>D9/B9*B9</f>
        <v>1582068.1492358404</v>
      </c>
      <c r="C11" s="126" t="s">
        <v>45</v>
      </c>
      <c r="D11" s="127">
        <f>D9/B9*D9</f>
        <v>1757899.5921030391</v>
      </c>
      <c r="E11" s="126"/>
    </row>
    <row r="12" spans="1:5" ht="15.75" x14ac:dyDescent="0.25">
      <c r="A12" s="128"/>
      <c r="B12" s="128"/>
      <c r="C12" s="128"/>
      <c r="D12" s="128"/>
      <c r="E12" s="128"/>
    </row>
    <row r="13" spans="1:5" ht="15.75" x14ac:dyDescent="0.25">
      <c r="A13" s="129" t="s">
        <v>111</v>
      </c>
      <c r="B13" s="128"/>
      <c r="C13" s="128"/>
      <c r="D13" s="128"/>
      <c r="E13" s="128"/>
    </row>
    <row r="14" spans="1:5" ht="15.75" x14ac:dyDescent="0.25">
      <c r="A14" s="116"/>
      <c r="B14" s="128"/>
      <c r="C14" s="128"/>
      <c r="D14" s="128"/>
      <c r="E14" s="128"/>
    </row>
    <row r="15" spans="1:5" ht="15.75" x14ac:dyDescent="0.25">
      <c r="A15" s="130" t="s">
        <v>51</v>
      </c>
      <c r="B15" s="131">
        <v>25000</v>
      </c>
      <c r="C15" s="130" t="s">
        <v>42</v>
      </c>
      <c r="D15" s="131">
        <f>B1*1100</f>
        <v>88000</v>
      </c>
      <c r="E15" s="130"/>
    </row>
    <row r="16" spans="1:5" ht="15.75" x14ac:dyDescent="0.25">
      <c r="A16" s="128"/>
      <c r="B16" s="132"/>
      <c r="C16" s="128"/>
      <c r="D16" s="132"/>
      <c r="E16" s="128"/>
    </row>
    <row r="17" spans="1:5" ht="15.75" x14ac:dyDescent="0.25">
      <c r="A17" s="122" t="s">
        <v>52</v>
      </c>
      <c r="B17" s="133">
        <v>25000</v>
      </c>
      <c r="C17" s="122" t="s">
        <v>42</v>
      </c>
      <c r="D17" s="123">
        <f>D7*0.031</f>
        <v>44138.544000000002</v>
      </c>
      <c r="E17" s="122"/>
    </row>
    <row r="18" spans="1:5" ht="15.75" x14ac:dyDescent="0.25">
      <c r="A18" s="128"/>
      <c r="B18" s="132"/>
      <c r="C18" s="128"/>
      <c r="D18" s="134"/>
      <c r="E18" s="128"/>
    </row>
    <row r="19" spans="1:5" ht="15.75" x14ac:dyDescent="0.25">
      <c r="A19" s="135" t="s">
        <v>53</v>
      </c>
      <c r="B19" s="136">
        <v>25000</v>
      </c>
      <c r="C19" s="135" t="s">
        <v>42</v>
      </c>
      <c r="D19" s="136">
        <f>666.67*B1</f>
        <v>53333.599999999999</v>
      </c>
      <c r="E19" s="135"/>
    </row>
    <row r="20" spans="1:5" x14ac:dyDescent="0.3">
      <c r="E20" s="1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chen</vt:lpstr>
      <vt:lpstr>sample</vt:lpstr>
      <vt:lpstr>Finishes</vt:lpstr>
      <vt:lpstr>rough est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Toshiba</dc:creator>
  <cp:keywords/>
  <dc:description/>
  <cp:lastModifiedBy>Jhon</cp:lastModifiedBy>
  <cp:revision/>
  <dcterms:created xsi:type="dcterms:W3CDTF">2006-09-16T00:00:00Z</dcterms:created>
  <dcterms:modified xsi:type="dcterms:W3CDTF">2016-04-21T08:33:46Z</dcterms:modified>
  <cp:category/>
  <cp:contentStatus/>
</cp:coreProperties>
</file>